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worksheets/sheet8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7.xml" ContentType="application/vnd.openxmlformats-officedocument.spreadsheetml.worksheet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TC\Desktop\"/>
    </mc:Choice>
  </mc:AlternateContent>
  <bookViews>
    <workbookView xWindow="-120" yWindow="-120" windowWidth="20730" windowHeight="11160" firstSheet="2" activeTab="2"/>
  </bookViews>
  <sheets>
    <sheet name="Tháng 01" sheetId="1" state="hidden" r:id="rId1"/>
    <sheet name="Tháng 02" sheetId="2" state="hidden" r:id="rId2"/>
    <sheet name="HOẠT ĐỘNG" sheetId="13" r:id="rId3"/>
    <sheet name="ĐN LẤY BD" sheetId="17" state="hidden" r:id="rId4"/>
    <sheet name="tháng 6" sheetId="10" state="hidden" r:id="rId5"/>
    <sheet name="tháng 7" sheetId="11" state="hidden" r:id="rId6"/>
    <sheet name="thang 8" sheetId="12" state="hidden" r:id="rId7"/>
    <sheet name="lí do ngưng hoạt động" sheetId="7" state="hidden" r:id="rId8"/>
    <sheet name="tháng 2" sheetId="4" state="hidden" r:id="rId9"/>
  </sheets>
  <definedNames>
    <definedName name="_xlnm._FilterDatabase" localSheetId="3" hidden="1">'ĐN LẤY BD'!$A$2:$E$2</definedName>
    <definedName name="_xlnm._FilterDatabase" localSheetId="2" hidden="1">'HOẠT ĐỘNG'!$A$5:$WVM$43</definedName>
    <definedName name="_xlnm.Print_Area" localSheetId="0">'Tháng 01'!$B$1:$O$17</definedName>
    <definedName name="_xlnm.Print_Area" localSheetId="1">'Tháng 02'!$B$1:$O$17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9" i="13" l="1"/>
  <c r="B17" i="4" l="1"/>
  <c r="B16" i="4"/>
  <c r="H16" i="4" s="1"/>
  <c r="H15" i="4"/>
  <c r="B15" i="4"/>
  <c r="F15" i="4" s="1"/>
  <c r="J14" i="4"/>
  <c r="B14" i="4"/>
  <c r="D14" i="4" s="1"/>
  <c r="B13" i="4"/>
  <c r="J13" i="4" s="1"/>
  <c r="B12" i="4"/>
  <c r="B11" i="4"/>
  <c r="B10" i="4"/>
  <c r="H10" i="4" s="1"/>
  <c r="B9" i="4"/>
  <c r="F9" i="4" s="1"/>
  <c r="B8" i="4"/>
  <c r="D8" i="4" s="1"/>
  <c r="F7" i="4"/>
  <c r="B7" i="4"/>
  <c r="J7" i="4" s="1"/>
  <c r="B6" i="4"/>
  <c r="B5" i="4"/>
  <c r="F5" i="4" s="1"/>
  <c r="H19" i="7"/>
  <c r="G19" i="7"/>
  <c r="F19" i="7"/>
  <c r="E19" i="7"/>
  <c r="D19" i="7"/>
  <c r="C19" i="7"/>
  <c r="K18" i="7"/>
  <c r="J18" i="7"/>
  <c r="I18" i="7"/>
  <c r="K17" i="7"/>
  <c r="J17" i="7"/>
  <c r="I17" i="7"/>
  <c r="K16" i="7"/>
  <c r="J16" i="7"/>
  <c r="I16" i="7"/>
  <c r="K15" i="7"/>
  <c r="J15" i="7"/>
  <c r="I15" i="7"/>
  <c r="K14" i="7"/>
  <c r="J14" i="7"/>
  <c r="I14" i="7"/>
  <c r="K13" i="7"/>
  <c r="J13" i="7"/>
  <c r="I13" i="7"/>
  <c r="K12" i="7"/>
  <c r="J12" i="7"/>
  <c r="I12" i="7"/>
  <c r="K11" i="7"/>
  <c r="J11" i="7"/>
  <c r="I11" i="7"/>
  <c r="K10" i="7"/>
  <c r="J10" i="7"/>
  <c r="I10" i="7"/>
  <c r="K9" i="7"/>
  <c r="J9" i="7"/>
  <c r="I9" i="7"/>
  <c r="K8" i="7"/>
  <c r="J8" i="7"/>
  <c r="I8" i="7"/>
  <c r="K7" i="7"/>
  <c r="J7" i="7"/>
  <c r="I7" i="7"/>
  <c r="K6" i="7"/>
  <c r="J6" i="7"/>
  <c r="I6" i="7"/>
  <c r="K5" i="7"/>
  <c r="J5" i="7"/>
  <c r="I5" i="7"/>
  <c r="S10" i="12"/>
  <c r="R10" i="12"/>
  <c r="Q10" i="12"/>
  <c r="P10" i="12"/>
  <c r="O10" i="12"/>
  <c r="N10" i="12"/>
  <c r="I10" i="12"/>
  <c r="G10" i="12"/>
  <c r="E10" i="12"/>
  <c r="C10" i="12"/>
  <c r="T9" i="12"/>
  <c r="M9" i="12"/>
  <c r="M10" i="12" s="1"/>
  <c r="L9" i="12"/>
  <c r="L10" i="12" s="1"/>
  <c r="B9" i="12"/>
  <c r="F9" i="12" s="1"/>
  <c r="S8" i="12"/>
  <c r="R8" i="12"/>
  <c r="R11" i="12" s="1"/>
  <c r="Q8" i="12"/>
  <c r="Q11" i="12" s="1"/>
  <c r="O8" i="12"/>
  <c r="I8" i="12"/>
  <c r="G8" i="12"/>
  <c r="H8" i="12" s="1"/>
  <c r="E8" i="12"/>
  <c r="C8" i="12"/>
  <c r="T7" i="12"/>
  <c r="M7" i="12"/>
  <c r="L7" i="12" s="1"/>
  <c r="K7" i="12" s="1"/>
  <c r="B7" i="12"/>
  <c r="T6" i="12"/>
  <c r="P6" i="12"/>
  <c r="P8" i="12" s="1"/>
  <c r="P11" i="12" s="1"/>
  <c r="N6" i="12"/>
  <c r="N8" i="12" s="1"/>
  <c r="N11" i="12" s="1"/>
  <c r="M6" i="12"/>
  <c r="B6" i="12"/>
  <c r="B8" i="12" s="1"/>
  <c r="F8" i="12" s="1"/>
  <c r="S10" i="11"/>
  <c r="R10" i="11"/>
  <c r="Q10" i="11"/>
  <c r="P10" i="11"/>
  <c r="P11" i="11" s="1"/>
  <c r="O10" i="11"/>
  <c r="N10" i="11"/>
  <c r="M10" i="11"/>
  <c r="I10" i="11"/>
  <c r="G10" i="11"/>
  <c r="E10" i="11"/>
  <c r="C10" i="11"/>
  <c r="T9" i="11"/>
  <c r="L9" i="11"/>
  <c r="K9" i="11" s="1"/>
  <c r="B9" i="11"/>
  <c r="S8" i="11"/>
  <c r="R8" i="11"/>
  <c r="Q8" i="11"/>
  <c r="Q11" i="11" s="1"/>
  <c r="P8" i="11"/>
  <c r="O8" i="11"/>
  <c r="N8" i="11"/>
  <c r="M8" i="11"/>
  <c r="M11" i="11" s="1"/>
  <c r="I8" i="11"/>
  <c r="G8" i="11"/>
  <c r="E8" i="11"/>
  <c r="C8" i="11"/>
  <c r="T7" i="11"/>
  <c r="L7" i="11"/>
  <c r="K7" i="11"/>
  <c r="B7" i="11"/>
  <c r="T6" i="11"/>
  <c r="L6" i="11"/>
  <c r="B6" i="11"/>
  <c r="C11" i="10"/>
  <c r="S10" i="10"/>
  <c r="R10" i="10"/>
  <c r="Q10" i="10"/>
  <c r="P10" i="10"/>
  <c r="O10" i="10"/>
  <c r="N10" i="10"/>
  <c r="M10" i="10"/>
  <c r="I10" i="10"/>
  <c r="G10" i="10"/>
  <c r="E10" i="10"/>
  <c r="C10" i="10"/>
  <c r="T9" i="10"/>
  <c r="L9" i="10"/>
  <c r="L10" i="10" s="1"/>
  <c r="B9" i="10"/>
  <c r="B10" i="10" s="1"/>
  <c r="S8" i="10"/>
  <c r="S11" i="10" s="1"/>
  <c r="R8" i="10"/>
  <c r="Q8" i="10"/>
  <c r="P8" i="10"/>
  <c r="O8" i="10"/>
  <c r="N8" i="10"/>
  <c r="M8" i="10"/>
  <c r="I8" i="10"/>
  <c r="G8" i="10"/>
  <c r="E8" i="10"/>
  <c r="C8" i="10"/>
  <c r="T7" i="10"/>
  <c r="L7" i="10"/>
  <c r="B7" i="10"/>
  <c r="T6" i="10"/>
  <c r="L6" i="10"/>
  <c r="K6" i="10" s="1"/>
  <c r="B6" i="10"/>
  <c r="B8" i="10" s="1"/>
  <c r="F8" i="10" s="1"/>
  <c r="H26" i="2"/>
  <c r="H24" i="2"/>
  <c r="H37" i="2" s="1"/>
  <c r="AX19" i="2"/>
  <c r="AW19" i="2"/>
  <c r="AV19" i="2"/>
  <c r="AU19" i="2"/>
  <c r="AT19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R19" i="2"/>
  <c r="O19" i="2"/>
  <c r="M19" i="2"/>
  <c r="J19" i="2"/>
  <c r="H19" i="2"/>
  <c r="F19" i="2"/>
  <c r="D19" i="2"/>
  <c r="C19" i="2"/>
  <c r="AY18" i="2"/>
  <c r="P18" i="2" s="1"/>
  <c r="Q18" i="2" s="1"/>
  <c r="E18" i="2"/>
  <c r="G18" i="2" s="1"/>
  <c r="AY17" i="2"/>
  <c r="I17" i="2" s="1"/>
  <c r="K17" i="2" s="1"/>
  <c r="P17" i="2"/>
  <c r="Q17" i="2" s="1"/>
  <c r="E17" i="2"/>
  <c r="G17" i="2" s="1"/>
  <c r="AY16" i="2"/>
  <c r="I16" i="2" s="1"/>
  <c r="K16" i="2" s="1"/>
  <c r="E16" i="2"/>
  <c r="G16" i="2" s="1"/>
  <c r="AY15" i="2"/>
  <c r="P15" i="2" s="1"/>
  <c r="Q15" i="2" s="1"/>
  <c r="G15" i="2"/>
  <c r="E15" i="2"/>
  <c r="AY14" i="2"/>
  <c r="P14" i="2" s="1"/>
  <c r="Q14" i="2" s="1"/>
  <c r="I14" i="2"/>
  <c r="K14" i="2" s="1"/>
  <c r="E14" i="2"/>
  <c r="AY13" i="2"/>
  <c r="I13" i="2" s="1"/>
  <c r="K13" i="2" s="1"/>
  <c r="E13" i="2"/>
  <c r="G13" i="2" s="1"/>
  <c r="AY12" i="2"/>
  <c r="P12" i="2" s="1"/>
  <c r="Q12" i="2" s="1"/>
  <c r="G12" i="2"/>
  <c r="E12" i="2"/>
  <c r="AY11" i="2"/>
  <c r="P11" i="2" s="1"/>
  <c r="Q11" i="2" s="1"/>
  <c r="I11" i="2"/>
  <c r="K11" i="2" s="1"/>
  <c r="E11" i="2"/>
  <c r="AY10" i="2"/>
  <c r="I10" i="2" s="1"/>
  <c r="K10" i="2" s="1"/>
  <c r="E10" i="2"/>
  <c r="G10" i="2" s="1"/>
  <c r="AY9" i="2"/>
  <c r="P9" i="2" s="1"/>
  <c r="Q9" i="2" s="1"/>
  <c r="E9" i="2"/>
  <c r="G9" i="2" s="1"/>
  <c r="AY8" i="2"/>
  <c r="P8" i="2"/>
  <c r="Q8" i="2" s="1"/>
  <c r="I8" i="2"/>
  <c r="K8" i="2" s="1"/>
  <c r="E8" i="2"/>
  <c r="L8" i="2" s="1"/>
  <c r="N8" i="2" s="1"/>
  <c r="S8" i="2" s="1"/>
  <c r="AY7" i="2"/>
  <c r="P7" i="2"/>
  <c r="Q7" i="2" s="1"/>
  <c r="I7" i="2"/>
  <c r="K7" i="2" s="1"/>
  <c r="E7" i="2"/>
  <c r="G7" i="2" s="1"/>
  <c r="AY6" i="2"/>
  <c r="E6" i="2"/>
  <c r="G6" i="2" s="1"/>
  <c r="AY5" i="2"/>
  <c r="H5" i="2"/>
  <c r="H26" i="1"/>
  <c r="H24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R19" i="1"/>
  <c r="O19" i="1"/>
  <c r="M19" i="1"/>
  <c r="J19" i="1"/>
  <c r="H19" i="1"/>
  <c r="D19" i="1"/>
  <c r="C19" i="1"/>
  <c r="AY18" i="1"/>
  <c r="I18" i="1" s="1"/>
  <c r="K18" i="1" s="1"/>
  <c r="P18" i="1"/>
  <c r="Q18" i="1" s="1"/>
  <c r="E18" i="1"/>
  <c r="AY17" i="1"/>
  <c r="E17" i="1"/>
  <c r="G17" i="1" s="1"/>
  <c r="AY16" i="1"/>
  <c r="P16" i="1" s="1"/>
  <c r="Q16" i="1" s="1"/>
  <c r="I16" i="1"/>
  <c r="K16" i="1" s="1"/>
  <c r="E16" i="1"/>
  <c r="G16" i="1" s="1"/>
  <c r="AY15" i="1"/>
  <c r="I15" i="1" s="1"/>
  <c r="K15" i="1" s="1"/>
  <c r="P15" i="1"/>
  <c r="Q15" i="1" s="1"/>
  <c r="E15" i="1"/>
  <c r="L15" i="1" s="1"/>
  <c r="N15" i="1" s="1"/>
  <c r="S15" i="1" s="1"/>
  <c r="AY14" i="1"/>
  <c r="E14" i="1"/>
  <c r="G14" i="1" s="1"/>
  <c r="AY13" i="1"/>
  <c r="P13" i="1" s="1"/>
  <c r="Q13" i="1" s="1"/>
  <c r="G13" i="1"/>
  <c r="E13" i="1"/>
  <c r="AY12" i="1"/>
  <c r="I12" i="1" s="1"/>
  <c r="K12" i="1" s="1"/>
  <c r="E12" i="1"/>
  <c r="L12" i="1" s="1"/>
  <c r="N12" i="1" s="1"/>
  <c r="S12" i="1" s="1"/>
  <c r="AY11" i="1"/>
  <c r="E11" i="1"/>
  <c r="G11" i="1" s="1"/>
  <c r="AY10" i="1"/>
  <c r="P10" i="1" s="1"/>
  <c r="Q10" i="1" s="1"/>
  <c r="E10" i="1"/>
  <c r="G10" i="1" s="1"/>
  <c r="AY9" i="1"/>
  <c r="P9" i="1" s="1"/>
  <c r="Q9" i="1" s="1"/>
  <c r="I9" i="1"/>
  <c r="K9" i="1" s="1"/>
  <c r="E9" i="1"/>
  <c r="L9" i="1" s="1"/>
  <c r="N9" i="1" s="1"/>
  <c r="S9" i="1" s="1"/>
  <c r="AY8" i="1"/>
  <c r="E8" i="1"/>
  <c r="G8" i="1" s="1"/>
  <c r="AY7" i="1"/>
  <c r="K7" i="1"/>
  <c r="E7" i="1"/>
  <c r="L7" i="1" s="1"/>
  <c r="N7" i="1" s="1"/>
  <c r="S7" i="1" s="1"/>
  <c r="AY6" i="1"/>
  <c r="P6" i="1"/>
  <c r="I6" i="1"/>
  <c r="K6" i="1" s="1"/>
  <c r="E6" i="1"/>
  <c r="G6" i="1" s="1"/>
  <c r="AY5" i="1"/>
  <c r="H5" i="1"/>
  <c r="P11" i="10" l="1"/>
  <c r="B8" i="11"/>
  <c r="H8" i="11" s="1"/>
  <c r="I19" i="7"/>
  <c r="H9" i="4"/>
  <c r="M11" i="10"/>
  <c r="Q11" i="10"/>
  <c r="J9" i="10"/>
  <c r="O11" i="11"/>
  <c r="S11" i="11"/>
  <c r="L10" i="11"/>
  <c r="T10" i="12"/>
  <c r="F8" i="4"/>
  <c r="F13" i="4"/>
  <c r="N11" i="10"/>
  <c r="R11" i="10"/>
  <c r="H9" i="12"/>
  <c r="J8" i="4"/>
  <c r="F14" i="4"/>
  <c r="B18" i="4"/>
  <c r="E11" i="10"/>
  <c r="J5" i="4"/>
  <c r="P12" i="1"/>
  <c r="Q12" i="1" s="1"/>
  <c r="I13" i="1"/>
  <c r="K13" i="1" s="1"/>
  <c r="H37" i="1"/>
  <c r="L11" i="2"/>
  <c r="N11" i="2" s="1"/>
  <c r="S11" i="2" s="1"/>
  <c r="L14" i="2"/>
  <c r="N14" i="2" s="1"/>
  <c r="S14" i="2" s="1"/>
  <c r="E19" i="2"/>
  <c r="H9" i="10"/>
  <c r="T10" i="10"/>
  <c r="T8" i="11"/>
  <c r="E11" i="12"/>
  <c r="G11" i="12"/>
  <c r="H5" i="4"/>
  <c r="D7" i="4"/>
  <c r="J10" i="4"/>
  <c r="D13" i="4"/>
  <c r="J16" i="4"/>
  <c r="L6" i="1"/>
  <c r="N6" i="1" s="1"/>
  <c r="G12" i="1"/>
  <c r="E19" i="1"/>
  <c r="L10" i="2"/>
  <c r="N10" i="2" s="1"/>
  <c r="S10" i="2" s="1"/>
  <c r="I12" i="2"/>
  <c r="I15" i="2"/>
  <c r="L15" i="2" s="1"/>
  <c r="N15" i="2" s="1"/>
  <c r="S15" i="2" s="1"/>
  <c r="L17" i="2"/>
  <c r="N17" i="2" s="1"/>
  <c r="S17" i="2" s="1"/>
  <c r="I18" i="2"/>
  <c r="L18" i="2" s="1"/>
  <c r="N18" i="2" s="1"/>
  <c r="S18" i="2" s="1"/>
  <c r="K7" i="10"/>
  <c r="K10" i="10"/>
  <c r="O11" i="10"/>
  <c r="N11" i="11"/>
  <c r="E11" i="11"/>
  <c r="J9" i="12"/>
  <c r="B10" i="12"/>
  <c r="B11" i="12" s="1"/>
  <c r="D5" i="4"/>
  <c r="H7" i="4"/>
  <c r="H8" i="4"/>
  <c r="J9" i="4"/>
  <c r="H13" i="4"/>
  <c r="H14" i="4"/>
  <c r="J15" i="4"/>
  <c r="I10" i="1"/>
  <c r="K10" i="1" s="1"/>
  <c r="L7" i="2"/>
  <c r="N7" i="2" s="1"/>
  <c r="S7" i="2" s="1"/>
  <c r="J8" i="10"/>
  <c r="F10" i="10"/>
  <c r="J10" i="10"/>
  <c r="G11" i="11"/>
  <c r="D8" i="12"/>
  <c r="M8" i="12"/>
  <c r="M11" i="12" s="1"/>
  <c r="S11" i="12"/>
  <c r="T11" i="12" s="1"/>
  <c r="S12" i="12" s="1"/>
  <c r="S6" i="1"/>
  <c r="I8" i="1"/>
  <c r="P8" i="1"/>
  <c r="Q8" i="1" s="1"/>
  <c r="I11" i="10"/>
  <c r="K6" i="11"/>
  <c r="L8" i="11"/>
  <c r="C11" i="12"/>
  <c r="D11" i="12" s="1"/>
  <c r="K19" i="7"/>
  <c r="N6" i="7" s="1"/>
  <c r="P6" i="2"/>
  <c r="AY19" i="2"/>
  <c r="G9" i="1"/>
  <c r="I11" i="1"/>
  <c r="P11" i="1"/>
  <c r="Q11" i="1" s="1"/>
  <c r="G8" i="2"/>
  <c r="I9" i="2"/>
  <c r="K9" i="2" s="1"/>
  <c r="L8" i="10"/>
  <c r="C11" i="11"/>
  <c r="D8" i="11"/>
  <c r="O11" i="12"/>
  <c r="F11" i="12"/>
  <c r="L19" i="7"/>
  <c r="L14" i="7"/>
  <c r="L13" i="7"/>
  <c r="L12" i="7"/>
  <c r="L11" i="7"/>
  <c r="L10" i="7"/>
  <c r="L9" i="7"/>
  <c r="L8" i="7"/>
  <c r="L7" i="7"/>
  <c r="L6" i="7"/>
  <c r="L5" i="7"/>
  <c r="P7" i="1"/>
  <c r="Q7" i="1" s="1"/>
  <c r="AY19" i="1"/>
  <c r="G7" i="1"/>
  <c r="L13" i="1"/>
  <c r="N13" i="1" s="1"/>
  <c r="S13" i="1" s="1"/>
  <c r="I14" i="1"/>
  <c r="P14" i="1"/>
  <c r="Q14" i="1" s="1"/>
  <c r="I6" i="2"/>
  <c r="G14" i="2"/>
  <c r="L16" i="2"/>
  <c r="N16" i="2" s="1"/>
  <c r="S16" i="2" s="1"/>
  <c r="K18" i="2"/>
  <c r="D8" i="10"/>
  <c r="F8" i="11"/>
  <c r="J9" i="11"/>
  <c r="H9" i="11"/>
  <c r="B10" i="11"/>
  <c r="F9" i="11"/>
  <c r="D9" i="11"/>
  <c r="F10" i="11"/>
  <c r="K10" i="12"/>
  <c r="J17" i="4"/>
  <c r="H17" i="4"/>
  <c r="F17" i="4"/>
  <c r="D17" i="4"/>
  <c r="D10" i="10"/>
  <c r="B11" i="10"/>
  <c r="D11" i="10" s="1"/>
  <c r="T11" i="10"/>
  <c r="R12" i="10" s="1"/>
  <c r="N5" i="7"/>
  <c r="N7" i="7"/>
  <c r="N9" i="7"/>
  <c r="N11" i="7"/>
  <c r="N13" i="7"/>
  <c r="L17" i="7"/>
  <c r="J11" i="4"/>
  <c r="H11" i="4"/>
  <c r="F11" i="4"/>
  <c r="D11" i="4"/>
  <c r="J18" i="4"/>
  <c r="H18" i="4"/>
  <c r="F18" i="4"/>
  <c r="Q6" i="1"/>
  <c r="L16" i="1"/>
  <c r="N16" i="1" s="1"/>
  <c r="S16" i="1" s="1"/>
  <c r="I17" i="1"/>
  <c r="P17" i="1"/>
  <c r="Q17" i="1" s="1"/>
  <c r="G15" i="1"/>
  <c r="L18" i="1"/>
  <c r="N18" i="1" s="1"/>
  <c r="S18" i="1" s="1"/>
  <c r="G18" i="1"/>
  <c r="G11" i="2"/>
  <c r="L13" i="2"/>
  <c r="N13" i="2" s="1"/>
  <c r="S13" i="2" s="1"/>
  <c r="K15" i="2"/>
  <c r="J8" i="12"/>
  <c r="I11" i="12"/>
  <c r="J10" i="12"/>
  <c r="L16" i="7"/>
  <c r="J12" i="4"/>
  <c r="H12" i="4"/>
  <c r="F12" i="4"/>
  <c r="D18" i="4"/>
  <c r="H8" i="10"/>
  <c r="G11" i="10"/>
  <c r="I11" i="11"/>
  <c r="J8" i="11"/>
  <c r="R11" i="11"/>
  <c r="T11" i="11" s="1"/>
  <c r="S12" i="11" s="1"/>
  <c r="T10" i="11"/>
  <c r="K10" i="11" s="1"/>
  <c r="L6" i="12"/>
  <c r="M10" i="7"/>
  <c r="M14" i="7"/>
  <c r="J19" i="7"/>
  <c r="M11" i="7" s="1"/>
  <c r="D12" i="4"/>
  <c r="L6" i="2"/>
  <c r="P10" i="2"/>
  <c r="Q10" i="2" s="1"/>
  <c r="P13" i="2"/>
  <c r="Q13" i="2" s="1"/>
  <c r="P16" i="2"/>
  <c r="Q16" i="2" s="1"/>
  <c r="T8" i="10"/>
  <c r="K9" i="10"/>
  <c r="T8" i="12"/>
  <c r="K9" i="12"/>
  <c r="H10" i="11"/>
  <c r="D10" i="4"/>
  <c r="D16" i="4"/>
  <c r="D9" i="10"/>
  <c r="D9" i="12"/>
  <c r="D9" i="4"/>
  <c r="F10" i="4"/>
  <c r="D15" i="4"/>
  <c r="F16" i="4"/>
  <c r="F9" i="10"/>
  <c r="H10" i="10"/>
  <c r="N8" i="7" l="1"/>
  <c r="F11" i="10"/>
  <c r="M12" i="7"/>
  <c r="M9" i="7"/>
  <c r="M7" i="7"/>
  <c r="N14" i="7"/>
  <c r="M6" i="7"/>
  <c r="N12" i="7"/>
  <c r="H10" i="12"/>
  <c r="F10" i="12"/>
  <c r="M8" i="7"/>
  <c r="G19" i="2"/>
  <c r="M13" i="7"/>
  <c r="G19" i="1"/>
  <c r="L10" i="1"/>
  <c r="N10" i="1" s="1"/>
  <c r="S10" i="1" s="1"/>
  <c r="L12" i="2"/>
  <c r="N12" i="2" s="1"/>
  <c r="S12" i="2" s="1"/>
  <c r="K12" i="2"/>
  <c r="H11" i="12"/>
  <c r="I19" i="1"/>
  <c r="K19" i="1" s="1"/>
  <c r="D10" i="12"/>
  <c r="J11" i="10"/>
  <c r="J11" i="12"/>
  <c r="R12" i="11"/>
  <c r="Q12" i="12"/>
  <c r="Q12" i="11"/>
  <c r="Q6" i="2"/>
  <c r="P19" i="2"/>
  <c r="Q19" i="2" s="1"/>
  <c r="L9" i="2"/>
  <c r="N9" i="2" s="1"/>
  <c r="S9" i="2" s="1"/>
  <c r="P19" i="1"/>
  <c r="Q19" i="1" s="1"/>
  <c r="I19" i="2"/>
  <c r="K19" i="2" s="1"/>
  <c r="K6" i="2"/>
  <c r="N19" i="7"/>
  <c r="N16" i="7"/>
  <c r="N17" i="7"/>
  <c r="L8" i="1"/>
  <c r="K8" i="1"/>
  <c r="Q12" i="10"/>
  <c r="S12" i="10"/>
  <c r="N6" i="2"/>
  <c r="K11" i="1"/>
  <c r="L11" i="1"/>
  <c r="N11" i="1" s="1"/>
  <c r="S11" i="1" s="1"/>
  <c r="H11" i="10"/>
  <c r="R12" i="12"/>
  <c r="K8" i="11"/>
  <c r="L11" i="11"/>
  <c r="K11" i="11" s="1"/>
  <c r="M19" i="7"/>
  <c r="M16" i="7"/>
  <c r="M17" i="7"/>
  <c r="K6" i="12"/>
  <c r="L8" i="12"/>
  <c r="L17" i="1"/>
  <c r="N17" i="1" s="1"/>
  <c r="S17" i="1" s="1"/>
  <c r="K17" i="1"/>
  <c r="M5" i="7"/>
  <c r="J10" i="11"/>
  <c r="D10" i="11"/>
  <c r="B11" i="11"/>
  <c r="L14" i="1"/>
  <c r="N14" i="1" s="1"/>
  <c r="S14" i="1" s="1"/>
  <c r="K14" i="1"/>
  <c r="K8" i="10"/>
  <c r="L11" i="10"/>
  <c r="K11" i="10" s="1"/>
  <c r="N10" i="7"/>
  <c r="S6" i="2" l="1"/>
  <c r="S19" i="2" s="1"/>
  <c r="N19" i="2"/>
  <c r="L19" i="2"/>
  <c r="F11" i="11"/>
  <c r="H11" i="11"/>
  <c r="L11" i="12"/>
  <c r="K11" i="12" s="1"/>
  <c r="K8" i="12"/>
  <c r="D11" i="11"/>
  <c r="J11" i="11"/>
  <c r="N8" i="1"/>
  <c r="L19" i="1"/>
  <c r="S8" i="1" l="1"/>
  <c r="S19" i="1" s="1"/>
  <c r="N19" i="1"/>
</calcChain>
</file>

<file path=xl/comments1.xml><?xml version="1.0" encoding="utf-8"?>
<comments xmlns="http://schemas.openxmlformats.org/spreadsheetml/2006/main">
  <authors>
    <author>Pham Thi Nhung</author>
  </authors>
  <commentList>
    <comment ref="B6" authorId="0" shapeId="0">
      <text>
        <r>
          <rPr>
            <b/>
            <sz val="9"/>
            <color indexed="81"/>
            <rFont val="Tahoma"/>
            <family val="2"/>
          </rPr>
          <t>Pham Thi Nhung:</t>
        </r>
        <r>
          <rPr>
            <sz val="9"/>
            <color indexed="81"/>
            <rFont val="Tahoma"/>
            <family val="2"/>
          </rPr>
          <t xml:space="preserve">
Lên PS ngày 31/05/20</t>
        </r>
      </text>
    </comment>
  </commentList>
</comments>
</file>

<file path=xl/sharedStrings.xml><?xml version="1.0" encoding="utf-8"?>
<sst xmlns="http://schemas.openxmlformats.org/spreadsheetml/2006/main" count="578" uniqueCount="329">
  <si>
    <t xml:space="preserve">BÁO CÁO TIẾN ĐỘ MỞ ĐIỂM BÁN HEO SẠCH C.P VIỆT NAM </t>
  </si>
  <si>
    <t>Ngày : 29/1/2019</t>
  </si>
  <si>
    <t>Khu Vực</t>
  </si>
  <si>
    <t>Số cửa hàng đầu tháng</t>
  </si>
  <si>
    <t>Tổng C.P + CH Khác</t>
  </si>
  <si>
    <t>Số cửa hàng mở tháng 1 năm 2019</t>
  </si>
  <si>
    <t>Tổng Số Cửa Hàng 
Khác</t>
  </si>
  <si>
    <t>CH 
Khác</t>
  </si>
  <si>
    <t>Tong</t>
  </si>
  <si>
    <t>Tổng Mở 
CH</t>
  </si>
  <si>
    <t>Ngưng HĐ</t>
  </si>
  <si>
    <t>Tổng CH 
HĐ</t>
  </si>
  <si>
    <t>Đang hoạt động</t>
  </si>
  <si>
    <t>Tích lũy
Act.</t>
  </si>
  <si>
    <t>Tích lũy Budget</t>
  </si>
  <si>
    <t>%
Act/Bud.</t>
  </si>
  <si>
    <t>Budget 2019</t>
  </si>
  <si>
    <t>Act.2019</t>
  </si>
  <si>
    <t>S1</t>
  </si>
  <si>
    <t>S2</t>
  </si>
  <si>
    <t>S3</t>
  </si>
  <si>
    <t>S4</t>
  </si>
  <si>
    <t>C1</t>
  </si>
  <si>
    <t>C2</t>
  </si>
  <si>
    <t>C3</t>
  </si>
  <si>
    <t>N1</t>
  </si>
  <si>
    <t>N2</t>
  </si>
  <si>
    <t>SWINE HÀ NỘI</t>
  </si>
  <si>
    <t>SWINE HCM 1.2</t>
  </si>
  <si>
    <t>SWINE HCM 3</t>
  </si>
  <si>
    <t>SWINE HCM 4</t>
  </si>
  <si>
    <t xml:space="preserve">TỔNG </t>
  </si>
  <si>
    <t xml:space="preserve">chủ cửa hàng </t>
  </si>
  <si>
    <t>Số cửa hàng mở tháng 2 năm 2019</t>
  </si>
  <si>
    <t>Ngày : 28/2/2019</t>
  </si>
  <si>
    <t xml:space="preserve">truyen thong </t>
  </si>
  <si>
    <t>pork shop</t>
  </si>
  <si>
    <t>PORKSHOP BY CHANNEL</t>
  </si>
  <si>
    <t>Area</t>
  </si>
  <si>
    <t xml:space="preserve">Traditional Market </t>
  </si>
  <si>
    <t>shop</t>
  </si>
  <si>
    <t>%</t>
  </si>
  <si>
    <t>Traditional Shop</t>
  </si>
  <si>
    <t>CP Pork shop</t>
  </si>
  <si>
    <t xml:space="preserve">Dístribution Center </t>
  </si>
  <si>
    <t>Total
shop</t>
  </si>
  <si>
    <t>Int - S1</t>
  </si>
  <si>
    <t>Int - S2</t>
  </si>
  <si>
    <t>Int - S3</t>
  </si>
  <si>
    <t>Int - S4</t>
  </si>
  <si>
    <t>Int - C1</t>
  </si>
  <si>
    <t>Int - C2</t>
  </si>
  <si>
    <t>Int - C3</t>
  </si>
  <si>
    <t>Int - N1</t>
  </si>
  <si>
    <t>Int - N2</t>
  </si>
  <si>
    <t>Int - VN</t>
  </si>
  <si>
    <t>SW - S</t>
  </si>
  <si>
    <t>SW - N</t>
  </si>
  <si>
    <t>SW - VN</t>
  </si>
  <si>
    <t>DC</t>
  </si>
  <si>
    <t>Total shop</t>
  </si>
  <si>
    <t>No shop 
action</t>
  </si>
  <si>
    <t>No shop 
stop</t>
  </si>
  <si>
    <t xml:space="preserve">PORKSHOP BY CHANNEL    </t>
  </si>
  <si>
    <t xml:space="preserve">Giá cả không cạnh tranh được </t>
  </si>
  <si>
    <t>Reason</t>
  </si>
  <si>
    <t>chủ cửa hàng chuyển đổi công việc</t>
  </si>
  <si>
    <t>Vị trí kinh doanh không thuận lợi</t>
  </si>
  <si>
    <t>Không đủ chi phí</t>
  </si>
  <si>
    <t xml:space="preserve">Khách hàng không kinh doanh mặt hàng thịt heo </t>
  </si>
  <si>
    <t xml:space="preserve">Đối thủ lấy cửa hàng </t>
  </si>
  <si>
    <t>No</t>
  </si>
  <si>
    <t>Sự cạnh tranh không lành mạnh của các sạp trong chợ</t>
  </si>
  <si>
    <t>Cách chăm sóc cửa hàng của nhân viên chưa chuyên nghiệp</t>
  </si>
  <si>
    <t xml:space="preserve">Khách hàng không hài lòng chất lượng sản phẩm </t>
  </si>
  <si>
    <t>Total</t>
  </si>
  <si>
    <t xml:space="preserve">Không có người bán </t>
  </si>
  <si>
    <t>Cửa hàng hoạt động ko hiệu quả</t>
  </si>
  <si>
    <t>Số lượng bán ít, không đủ duy trì cửa hàng</t>
  </si>
  <si>
    <t>Rate</t>
  </si>
  <si>
    <t>No shop action</t>
  </si>
  <si>
    <t xml:space="preserve">Không có người mua </t>
  </si>
  <si>
    <t>Total
shop open June</t>
  </si>
  <si>
    <t>Đồng Nai</t>
  </si>
  <si>
    <t>Bình Dương</t>
  </si>
  <si>
    <t>SW - S1</t>
  </si>
  <si>
    <t>Int -SW S1</t>
  </si>
  <si>
    <t>THÁNG 7</t>
  </si>
  <si>
    <t>TỔNG TÍNH ĐẾN HIỆN TAI</t>
  </si>
  <si>
    <t>ĐỒNG NAI</t>
  </si>
  <si>
    <t>BÌNH DƯƠNG</t>
  </si>
  <si>
    <t>Total
shop open July</t>
  </si>
  <si>
    <t>C.P.  Vietnam Corporation</t>
  </si>
  <si>
    <t>Tên Khách hàng</t>
  </si>
  <si>
    <t>Tên Cửa Hàng</t>
  </si>
  <si>
    <t>Địa Chỉ</t>
  </si>
  <si>
    <t>Huỳnh Thị Mỹ Hạnh</t>
  </si>
  <si>
    <t>Mỹ Hạnh</t>
  </si>
  <si>
    <t xml:space="preserve">128A,Tổ 6,KP3,Phường Long Bình Tân,Biên Hòa,Đồng Nai </t>
  </si>
  <si>
    <t>Trần Văn Tín</t>
  </si>
  <si>
    <t>Đại Phát</t>
  </si>
  <si>
    <t>04A3, KP 11, P.Tân Phong, TP.Biên Hòa, Đồng Nai</t>
  </si>
  <si>
    <t>Trần Văn Sơn</t>
  </si>
  <si>
    <t>Ngọc Anh</t>
  </si>
  <si>
    <t>8A, Tổ 7, KP 3, Phường Tân Hiệp, Biên Hòa, Đồng Nai</t>
  </si>
  <si>
    <t>Nguyễn Trần Tuấn Linh</t>
  </si>
  <si>
    <t>Sạp B139, Chợ Biên Hòa, P Hòa Bình, Biên Hòa, Đồng Nai</t>
  </si>
  <si>
    <t>2000034038</t>
  </si>
  <si>
    <t>Phùng Thị Mến</t>
  </si>
  <si>
    <t>Thành Mến</t>
  </si>
  <si>
    <t>Chợ K8, Phường Long Bình, Biên Hòa, Đồng Nai</t>
  </si>
  <si>
    <t>Phạm Thị Nhung</t>
  </si>
  <si>
    <t>Cty TNHH MTV Trường Giang Phát</t>
  </si>
  <si>
    <t>Thanh Niên Nông Nghiệp</t>
  </si>
  <si>
    <t>Số 5, Đường Đồng Khởi, KP3, Phường Tân Hiệp, TP Biên Hòa, T Đồng Nai</t>
  </si>
  <si>
    <t>Điểm Bán Sản Phẩm Bưu Điện và
Thực Phẩm An Toàn HaLa</t>
  </si>
  <si>
    <t>Kiot 4 và 5 số 33, Đường Nguyễn Ái Quốc, Phường Quang Vinh, TP Biên Hòa, Đồng Nai</t>
  </si>
  <si>
    <t>Cửa Hàng Thực Phẩm LH</t>
  </si>
  <si>
    <t>138 Đường  Đồng Khởi, Phường Tân Hiệp, TP Biên Hòa, Đồng Nai</t>
  </si>
  <si>
    <t>Nguyễn Thị Luyến</t>
  </si>
  <si>
    <t>Úc Mark</t>
  </si>
  <si>
    <t>261 Bưng Môn - Long Thành - Đồng Na</t>
  </si>
  <si>
    <t>Thái Bá Hùng</t>
  </si>
  <si>
    <t>Lê Uyển</t>
  </si>
  <si>
    <t xml:space="preserve"> Ấp Tân Phát, Xã Đồi 61. Trảng bom . Đông Nai</t>
  </si>
  <si>
    <t>Thắng Đào</t>
  </si>
  <si>
    <t>Chợ đồi,p. An bình,biên hoà ,đồng nai</t>
  </si>
  <si>
    <t>Nguyễn Viết Hoàng</t>
  </si>
  <si>
    <t>Hoàng Chi</t>
  </si>
  <si>
    <t>110 Bùi Văn Hòa, Long Bình, Biên Hòa, Đồng Nai</t>
  </si>
  <si>
    <t>Phạm Ngọc Thạch</t>
  </si>
  <si>
    <t>Kiều Loan</t>
  </si>
  <si>
    <t xml:space="preserve"> Chợ Tân Bình - Vĩnh Cữu - Đồng Nai</t>
  </si>
  <si>
    <t>Hoàng Văn Hào</t>
  </si>
  <si>
    <t>Tổ 13, khu 12, xã Long Đức, Long Thành , Đồng Nai</t>
  </si>
  <si>
    <t>STT</t>
  </si>
  <si>
    <t>Cô Hồng</t>
  </si>
  <si>
    <t>Năm Hào</t>
  </si>
  <si>
    <t>Lê Trung Hiếu</t>
  </si>
  <si>
    <t>Hoàng Phố 2</t>
  </si>
  <si>
    <t>số 111 đường 2/9 KP5-TT Trảng Bom - Đồng Nai</t>
  </si>
  <si>
    <t>Phạm Thành Hiếu</t>
  </si>
  <si>
    <t>Nguyễn Đức Tám</t>
  </si>
  <si>
    <t>Võ Thanh Trúc</t>
  </si>
  <si>
    <t>Đỗ Thị Kim Hằng</t>
  </si>
  <si>
    <t>Tấn Hằng</t>
  </si>
  <si>
    <t>Tổ 17 - khu Văn Hải - TT Long Thành - Long Thành - Đồng Nai</t>
  </si>
  <si>
    <t>Vưu Ngọc Dung</t>
  </si>
  <si>
    <t>Nguyễn Huy Thắng</t>
  </si>
  <si>
    <t>Lý Hải Sơn</t>
  </si>
  <si>
    <t>Mai Thị Bông</t>
  </si>
  <si>
    <t>Vũ Gia Luân</t>
  </si>
  <si>
    <t>Lê Thị Hồng Gấm</t>
  </si>
  <si>
    <t>Nguyễn Mạnh Hùng</t>
  </si>
  <si>
    <t>Vũ Ngọc Đại</t>
  </si>
  <si>
    <t>Hoàng Thị lan</t>
  </si>
  <si>
    <t>Trần Văn Hòa</t>
  </si>
  <si>
    <t>Phạm Văn bản</t>
  </si>
  <si>
    <t>Hoàng Thị Oanh</t>
  </si>
  <si>
    <t>Vưu Châu Cường</t>
  </si>
  <si>
    <t>Nguyễn Minh Tấn</t>
  </si>
  <si>
    <t>Nguyễn Trường Sơn</t>
  </si>
  <si>
    <t>Nguyễn Thị Ngọc Quyên</t>
  </si>
  <si>
    <t xml:space="preserve">CÔNG TY TNHH EATME </t>
  </si>
  <si>
    <t>Nguyễn Thị Nhung</t>
  </si>
  <si>
    <t>Đỗ Thị Quỳnh Phương</t>
  </si>
  <si>
    <t>Nguyễn Thị Yến</t>
  </si>
  <si>
    <t>CTY TNHH MTV UT CAN</t>
  </si>
  <si>
    <t>Nguyễn Thị Thúy Phương</t>
  </si>
  <si>
    <t>Nguyễn Thị Thu Hà</t>
  </si>
  <si>
    <t>Công ty cổ phần ứng dụng DTS</t>
  </si>
  <si>
    <t>An Hòa</t>
  </si>
  <si>
    <t>151/5 .Tổ 8 . Khu phố 3. P tân hiệp . Tp biên hoa . Đong nai</t>
  </si>
  <si>
    <t>Bích Phương</t>
  </si>
  <si>
    <t>Phi Long</t>
  </si>
  <si>
    <t>lô A33 . Chợ long thành .tt long thành . Huyện long thành . Đồng nai</t>
  </si>
  <si>
    <t>KOMON</t>
  </si>
  <si>
    <t>THAMARONG</t>
  </si>
  <si>
    <t>SỐ HỢP ĐỒNG</t>
  </si>
  <si>
    <t>003HDHMGCBD2020-CPVN</t>
  </si>
  <si>
    <t>CODE KH</t>
  </si>
  <si>
    <t>TÊN KH</t>
  </si>
  <si>
    <t>002HDHMGCBD2020-CPVN</t>
  </si>
  <si>
    <t>004HDHMGCBD2020-CPVN</t>
  </si>
  <si>
    <t>006HDHMGCBD2020-CPVN</t>
  </si>
  <si>
    <t>007HDHMGCBD2020-CPVN</t>
  </si>
  <si>
    <t>008HDHMGCBD2020-CPVN</t>
  </si>
  <si>
    <t>SẾP KÝ</t>
  </si>
  <si>
    <t>Nguyễn Thị Kim Oanh</t>
  </si>
  <si>
    <t>03/HDHMSW/CPVN</t>
  </si>
  <si>
    <t>HỮU TRÍ</t>
  </si>
  <si>
    <t>010HDHMGCBD2020-CPVN</t>
  </si>
  <si>
    <t>012HDHMGCBD2020-CPVN</t>
  </si>
  <si>
    <t>06/HDHMSW/CPVN</t>
  </si>
  <si>
    <t>014HDHMGCBD2020-CPVN</t>
  </si>
  <si>
    <t>016HDHMGCBD2020-CPVN</t>
  </si>
  <si>
    <t>017HDHMGCBD2020-CPVN</t>
  </si>
  <si>
    <t>009HDHM2019-CPVN</t>
  </si>
  <si>
    <t>007HDHM2019-CPVN</t>
  </si>
  <si>
    <t>008HDHM2019-CPVN</t>
  </si>
  <si>
    <t>002HDHMGC2020-CPVN</t>
  </si>
  <si>
    <t>003HDHMGC2020-CPVN</t>
  </si>
  <si>
    <t>004HDHMGC2020-CPVN</t>
  </si>
  <si>
    <t>005HDHMGC2020-CPVN</t>
  </si>
  <si>
    <t>006HDHMGC2020-CPVN</t>
  </si>
  <si>
    <t>007HDHMGC2020-CPVN</t>
  </si>
  <si>
    <t>009HDHMGC2020-CPVN</t>
  </si>
  <si>
    <t>011HDHMGC2020-CPVN</t>
  </si>
  <si>
    <t>013HDHMGC2020-CPVN</t>
  </si>
  <si>
    <t>014HDHMGC2020-CPVN</t>
  </si>
  <si>
    <t>015HDHMGC2020-CPVN</t>
  </si>
  <si>
    <t>016HDHMGC2020-CPVN</t>
  </si>
  <si>
    <t>017HDHMGC2020-CPVN</t>
  </si>
  <si>
    <t>018HDHMGC2020-CPVN</t>
  </si>
  <si>
    <t>019HDHMGC2020-CPVN</t>
  </si>
  <si>
    <t>021HDHMGC2020-CPVN</t>
  </si>
  <si>
    <t>010HDHMGC2020-CPVN</t>
  </si>
  <si>
    <t>18/HDHMSW/CPVN</t>
  </si>
  <si>
    <t>HỢP ĐỒNG LẤY HEO GIA CÔNG BÌNH DƯƠNG</t>
  </si>
  <si>
    <t>022HDHMGC2020-CPVN</t>
  </si>
  <si>
    <t>Biện Thị Như Ý</t>
  </si>
  <si>
    <t>Trần Văn Phương</t>
  </si>
  <si>
    <t>Quan Văn Khánh</t>
  </si>
  <si>
    <t>Võ Thị Loan</t>
  </si>
  <si>
    <t>Thái Thị Cúc</t>
  </si>
  <si>
    <t xml:space="preserve">Nguyễn Tuấn Tú </t>
  </si>
  <si>
    <t>010HDHM2019-CPVN</t>
  </si>
  <si>
    <t>134HĐMB/SW</t>
  </si>
  <si>
    <t>001HDHMĐN2020-CPVN</t>
  </si>
  <si>
    <t>130HĐMB/SWB</t>
  </si>
  <si>
    <t>020HDHMGC2020-CPVN</t>
  </si>
  <si>
    <t>141HĐMB/SWB</t>
  </si>
  <si>
    <t>098HĐMB/SWB</t>
  </si>
  <si>
    <t>131HĐMB/SWB</t>
  </si>
  <si>
    <t>Bùi Thị Thúy Nhi</t>
  </si>
  <si>
    <t>129HĐMB/SWB</t>
  </si>
  <si>
    <t>0HD9HM/CPVN</t>
  </si>
  <si>
    <t>TỔ 11, KHU PHỐ 4, P TRẢNG DÀI, TP BIÊN HÒA, ĐN</t>
  </si>
  <si>
    <t>Hoàng Thị Lan</t>
  </si>
  <si>
    <t>Thiết Luận</t>
  </si>
  <si>
    <t>Tổ 22 . Ấp 3 , xã Tam An . H.Long Thành . Đông Nai</t>
  </si>
  <si>
    <t>Nguyễn tuấn Tú</t>
  </si>
  <si>
    <t>Tuấn Hưng</t>
  </si>
  <si>
    <t>69/4B, Khu 2, tổ 23, Ấp Thanh Hoá , Xã Hố Nai 3, H. Trảng Bom . Đông nai</t>
  </si>
  <si>
    <t>quang văn khánh</t>
  </si>
  <si>
    <t>Đan Hy</t>
  </si>
  <si>
    <t>86/1 .khu phố 5 .P Tân Hoà . TP Biên Hoà .Đông Nai</t>
  </si>
  <si>
    <t>Thái Thanh</t>
  </si>
  <si>
    <t>Ấp sơn hà . Xã Vĩnh Thanh . Huyện Nhơn Trạch</t>
  </si>
  <si>
    <t>Nguyễn Thị Tải</t>
  </si>
  <si>
    <t>An Thái</t>
  </si>
  <si>
    <t>Chợ mới Long Khánh, số 27, Đào Trí Phú, P.Xuân Trung, TP Long Khánh, Đồng Nai</t>
  </si>
  <si>
    <t>Nguyễn Bá Thư</t>
  </si>
  <si>
    <t>THIÊN TRANG</t>
  </si>
  <si>
    <t xml:space="preserve">Tổ 6, Khu Phố 5, P.Trảng Dài . Biên Hoà . Đông nai </t>
  </si>
  <si>
    <t>Nguyển Quốc Tiến</t>
  </si>
  <si>
    <t>PHÁT ĐẠT</t>
  </si>
  <si>
    <t>A1/030 Ấp Bắc Sơn . Xã Quảng Trung . Huyện Thống Nhất , Tỉnh Đông Nai.</t>
  </si>
  <si>
    <t>Lê Công Anh Tài</t>
  </si>
  <si>
    <t>Tài Lộc</t>
  </si>
  <si>
    <t>Tổ 10, KP 4, Phường Trảng Dài, TP Biên Hòa, Tỉnh Đồng Nai</t>
  </si>
  <si>
    <t>Lương Hữu Cường</t>
  </si>
  <si>
    <t xml:space="preserve"> AN PHÁT</t>
  </si>
  <si>
    <t>Hộ Kinh Doanh Long Binh</t>
  </si>
  <si>
    <t xml:space="preserve"> Long Bình</t>
  </si>
  <si>
    <t>9A, Phạm Văn Khoai, Khu phố 3, Phường Tân Hiệp, TP Biên Hòa, Đồng Nai</t>
  </si>
  <si>
    <t>Nguyễn Đình Bình</t>
  </si>
  <si>
    <t xml:space="preserve"> 303, Tổ 7, Khu phố 1, Phường An Hòa, TP Biên Hòa, Đồng Nai</t>
  </si>
  <si>
    <t>Bình Nhung</t>
  </si>
  <si>
    <t>23 Đường 765, Ấp Việt Kiều, Xã Suối Cát, H.Xuân Lộc, T.Đông Nai.</t>
  </si>
  <si>
    <t>Nguyễn Anh Thư</t>
  </si>
  <si>
    <t>Ngọc An Thái</t>
  </si>
  <si>
    <t>12D,KP6, P. Trung Dũng, Biên Hòa, Đồng Nai</t>
  </si>
  <si>
    <t>Số điện thoại</t>
  </si>
  <si>
    <t>NGUYỄN YẾN</t>
  </si>
  <si>
    <t>Chợ Bình Sơn, Ấp 3. Bình Sơn. H.Long Thành . T.Đông Nai</t>
  </si>
  <si>
    <t>0977996199</t>
  </si>
  <si>
    <t>0358409771</t>
  </si>
  <si>
    <t>0931272599</t>
  </si>
  <si>
    <t>0373373453</t>
  </si>
  <si>
    <t>0978329550</t>
  </si>
  <si>
    <t>0964964132</t>
  </si>
  <si>
    <t>0975610030</t>
  </si>
  <si>
    <t>0933707588</t>
  </si>
  <si>
    <t>0933464988</t>
  </si>
  <si>
    <t>0353278981</t>
  </si>
  <si>
    <t>0785678912</t>
  </si>
  <si>
    <t>0908405030</t>
  </si>
  <si>
    <t>0984772373</t>
  </si>
  <si>
    <t>0939279139</t>
  </si>
  <si>
    <t>0388467996</t>
  </si>
  <si>
    <t>0336600516</t>
  </si>
  <si>
    <t>0913132459</t>
  </si>
  <si>
    <t>0918739986</t>
  </si>
  <si>
    <t>0938281407</t>
  </si>
  <si>
    <t>0933277476</t>
  </si>
  <si>
    <t>0967649771</t>
  </si>
  <si>
    <t>0964454940</t>
  </si>
  <si>
    <t>0919747609</t>
  </si>
  <si>
    <t>0912869207</t>
  </si>
  <si>
    <t>0937195657</t>
  </si>
  <si>
    <t>0908227080</t>
  </si>
  <si>
    <t>0902798929</t>
  </si>
  <si>
    <t xml:space="preserve">Công Ty TNHH Giáo Dục TM DV Minh Việt </t>
  </si>
  <si>
    <t xml:space="preserve"> IZIMART</t>
  </si>
  <si>
    <t xml:space="preserve"> 66/144 Đường Bùi Trọng Nghĩa, Khu Phố 2, Phường Trảng Dài, TP Biên Hòa, Đồng Nai.</t>
  </si>
  <si>
    <t>Nguyễn Trọng Ninh</t>
  </si>
  <si>
    <t>AN NINH</t>
  </si>
  <si>
    <t>Chợ Thanh Hóa, Khu Phố 4, Phường Trảng Dài, TP Biên Hòa, Đồng Nai</t>
  </si>
  <si>
    <t>0888222700</t>
  </si>
  <si>
    <t>0327269640</t>
  </si>
  <si>
    <t>Phạm Thị Hà Giang</t>
  </si>
  <si>
    <t xml:space="preserve"> THIÊN HOÀNG PHÚC</t>
  </si>
  <si>
    <t>Chợ Khu Phố 4, Khu Phố 4, Phường Trảng Dài, TP Biên Hòa, Đồng Nai</t>
  </si>
  <si>
    <t>PHÁT ĐẠT 2</t>
  </si>
  <si>
    <t>5/2 Ấp Đồn Điền 1, Xã Túc Trưng, Huyện Định Quán, Đồng Nai</t>
  </si>
  <si>
    <t>0853889023</t>
  </si>
  <si>
    <t>KHÁNH LINH</t>
  </si>
  <si>
    <t>Tổ 1, Khu phố 4B, Phường Trảng Dài, TP Biên Hòa, Đồng Nai</t>
  </si>
  <si>
    <t>Công ty TNHH Thương Mại Và Dịch Vụ Ngọc An Thá</t>
  </si>
  <si>
    <t>AN THÁI 1</t>
  </si>
  <si>
    <t>Lô số 10, Nguyễn Thị Tồn, KP2, Phường Bửu Hòa, TP Biên Hòa, Đồng Nai</t>
  </si>
  <si>
    <t>0917268182</t>
  </si>
  <si>
    <t>Nguyễn Thị Thu Hương</t>
  </si>
  <si>
    <t>0853,889023</t>
  </si>
  <si>
    <t>0971812308</t>
  </si>
  <si>
    <t>0945184526</t>
  </si>
  <si>
    <t>0938646292</t>
  </si>
  <si>
    <r>
      <t xml:space="preserve">Danh Sách Cửa Hàng Bán Heo Mảnh Chi Nhánh Đồng Nai
</t>
    </r>
    <r>
      <rPr>
        <b/>
        <sz val="14"/>
        <rFont val="Times New Roman"/>
        <family val="1"/>
      </rPr>
      <t>(Lưu ý: Cửa hàng nào không khai trương vẫn cho vào danh sách nhưng không tính là 1 cửa hàng)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</si>
</sst>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dd/mm/yy"/>
    <numFmt numFmtId="165" formatCode="#,##0;[Red]\(#,##0\)"/>
    <numFmt numFmtId="166" formatCode="_(* #,##0_);_(* \(#,##0\);_(* &quot;-&quot;??_);_(@_)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2"/>
      <name val="Times New Roman"/>
      <family val="1"/>
    </font>
    <font>
      <b/>
      <i/>
      <sz val="12"/>
      <color rgb="FFFF0000"/>
      <name val="Times New Roman"/>
      <family val="1"/>
    </font>
    <font>
      <sz val="12"/>
      <color rgb="FFFF0000"/>
      <name val="Times New Roman"/>
      <family val="1"/>
    </font>
    <font>
      <b/>
      <sz val="11"/>
      <color theme="1"/>
      <name val="Calibri"/>
      <family val="2"/>
      <charset val="163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163"/>
      <scheme val="minor"/>
    </font>
    <font>
      <sz val="11"/>
      <color rgb="FFFF0000"/>
      <name val="Calibri"/>
      <family val="2"/>
      <charset val="163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2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20"/>
      <name val="Times New Roman"/>
      <family val="1"/>
    </font>
    <font>
      <b/>
      <sz val="14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Times New Roman"/>
      <family val="1"/>
    </font>
    <font>
      <sz val="11"/>
      <color rgb="FF22222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9" fillId="0" borderId="0" applyFont="0" applyFill="0" applyBorder="0" applyAlignment="0" applyProtection="0"/>
  </cellStyleXfs>
  <cellXfs count="178">
    <xf numFmtId="0" fontId="0" fillId="0" borderId="0" xfId="0"/>
    <xf numFmtId="0" fontId="3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3" fontId="5" fillId="2" borderId="7" xfId="0" applyNumberFormat="1" applyFont="1" applyFill="1" applyBorder="1" applyAlignment="1">
      <alignment horizontal="center" vertical="center"/>
    </xf>
    <xf numFmtId="0" fontId="7" fillId="3" borderId="8" xfId="1" applyNumberFormat="1" applyFont="1" applyFill="1" applyBorder="1" applyAlignment="1">
      <alignment horizontal="center" vertical="center"/>
    </xf>
    <xf numFmtId="3" fontId="3" fillId="2" borderId="7" xfId="0" quotePrefix="1" applyNumberFormat="1" applyFont="1" applyFill="1" applyBorder="1" applyAlignment="1">
      <alignment horizontal="center" vertical="center"/>
    </xf>
    <xf numFmtId="9" fontId="3" fillId="2" borderId="7" xfId="2" quotePrefix="1" applyFont="1" applyFill="1" applyBorder="1" applyAlignment="1">
      <alignment horizontal="center" vertical="center"/>
    </xf>
    <xf numFmtId="3" fontId="8" fillId="2" borderId="7" xfId="1" applyNumberFormat="1" applyFont="1" applyFill="1" applyBorder="1" applyAlignment="1">
      <alignment horizontal="center" vertical="center"/>
    </xf>
    <xf numFmtId="3" fontId="8" fillId="2" borderId="7" xfId="0" quotePrefix="1" applyNumberFormat="1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5" fillId="0" borderId="8" xfId="0" applyNumberFormat="1" applyFont="1" applyBorder="1" applyAlignment="1">
      <alignment horizontal="center" vertical="center"/>
    </xf>
    <xf numFmtId="3" fontId="7" fillId="0" borderId="8" xfId="0" applyNumberFormat="1" applyFont="1" applyFill="1" applyBorder="1" applyAlignment="1">
      <alignment horizontal="center" vertical="center"/>
    </xf>
    <xf numFmtId="3" fontId="8" fillId="0" borderId="8" xfId="0" applyNumberFormat="1" applyFont="1" applyFill="1" applyBorder="1" applyAlignment="1">
      <alignment horizontal="center" vertical="center"/>
    </xf>
    <xf numFmtId="3" fontId="3" fillId="0" borderId="8" xfId="0" quotePrefix="1" applyNumberFormat="1" applyFont="1" applyFill="1" applyBorder="1" applyAlignment="1">
      <alignment horizontal="center" vertical="center"/>
    </xf>
    <xf numFmtId="9" fontId="3" fillId="0" borderId="8" xfId="2" quotePrefix="1" applyFont="1" applyFill="1" applyBorder="1" applyAlignment="1">
      <alignment horizontal="center" vertical="center"/>
    </xf>
    <xf numFmtId="3" fontId="8" fillId="0" borderId="8" xfId="1" applyNumberFormat="1" applyFont="1" applyBorder="1" applyAlignment="1">
      <alignment horizontal="center" vertical="center"/>
    </xf>
    <xf numFmtId="3" fontId="3" fillId="0" borderId="8" xfId="0" applyNumberFormat="1" applyFont="1" applyFill="1" applyBorder="1" applyAlignment="1">
      <alignment horizontal="center" vertical="center"/>
    </xf>
    <xf numFmtId="0" fontId="8" fillId="0" borderId="8" xfId="1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3" fontId="5" fillId="2" borderId="8" xfId="0" applyNumberFormat="1" applyFont="1" applyFill="1" applyBorder="1" applyAlignment="1">
      <alignment horizontal="center" vertical="center"/>
    </xf>
    <xf numFmtId="3" fontId="7" fillId="2" borderId="8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9" fontId="3" fillId="2" borderId="8" xfId="2" applyFont="1" applyFill="1" applyBorder="1" applyAlignment="1">
      <alignment horizontal="center" vertical="center"/>
    </xf>
    <xf numFmtId="0" fontId="8" fillId="2" borderId="8" xfId="1" applyNumberFormat="1" applyFont="1" applyFill="1" applyBorder="1" applyAlignment="1">
      <alignment horizontal="center" vertical="center"/>
    </xf>
    <xf numFmtId="0" fontId="7" fillId="2" borderId="8" xfId="1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3" fontId="7" fillId="0" borderId="8" xfId="0" applyNumberFormat="1" applyFont="1" applyBorder="1" applyAlignment="1">
      <alignment horizontal="center" vertical="center"/>
    </xf>
    <xf numFmtId="3" fontId="3" fillId="0" borderId="8" xfId="0" applyNumberFormat="1" applyFont="1" applyBorder="1" applyAlignment="1">
      <alignment horizontal="center" vertical="center"/>
    </xf>
    <xf numFmtId="9" fontId="3" fillId="0" borderId="8" xfId="2" applyFont="1" applyBorder="1" applyAlignment="1">
      <alignment horizontal="center" vertical="center"/>
    </xf>
    <xf numFmtId="3" fontId="3" fillId="2" borderId="8" xfId="0" quotePrefix="1" applyNumberFormat="1" applyFont="1" applyFill="1" applyBorder="1" applyAlignment="1">
      <alignment horizontal="center" vertical="center"/>
    </xf>
    <xf numFmtId="9" fontId="3" fillId="2" borderId="8" xfId="2" quotePrefix="1" applyFont="1" applyFill="1" applyBorder="1" applyAlignment="1">
      <alignment horizontal="center" vertical="center"/>
    </xf>
    <xf numFmtId="3" fontId="8" fillId="2" borderId="8" xfId="1" applyNumberFormat="1" applyFont="1" applyFill="1" applyBorder="1" applyAlignment="1">
      <alignment horizontal="center" vertical="center"/>
    </xf>
    <xf numFmtId="0" fontId="8" fillId="2" borderId="8" xfId="0" quotePrefix="1" applyFont="1" applyFill="1" applyBorder="1" applyAlignment="1">
      <alignment horizontal="center" vertical="center"/>
    </xf>
    <xf numFmtId="3" fontId="3" fillId="0" borderId="8" xfId="0" quotePrefix="1" applyNumberFormat="1" applyFont="1" applyBorder="1" applyAlignment="1">
      <alignment horizontal="center" vertical="center"/>
    </xf>
    <xf numFmtId="9" fontId="3" fillId="0" borderId="8" xfId="2" quotePrefix="1" applyFont="1" applyBorder="1" applyAlignment="1">
      <alignment horizontal="center" vertical="center"/>
    </xf>
    <xf numFmtId="0" fontId="8" fillId="0" borderId="8" xfId="0" quotePrefix="1" applyFont="1" applyBorder="1" applyAlignment="1">
      <alignment horizontal="center" vertical="center"/>
    </xf>
    <xf numFmtId="0" fontId="7" fillId="0" borderId="8" xfId="1" applyNumberFormat="1" applyFont="1" applyBorder="1" applyAlignment="1">
      <alignment horizontal="center" vertical="center"/>
    </xf>
    <xf numFmtId="0" fontId="8" fillId="4" borderId="8" xfId="1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3" fontId="5" fillId="4" borderId="1" xfId="0" applyNumberFormat="1" applyFont="1" applyFill="1" applyBorder="1" applyAlignment="1">
      <alignment horizontal="center" vertical="center"/>
    </xf>
    <xf numFmtId="3" fontId="7" fillId="4" borderId="1" xfId="0" applyNumberFormat="1" applyFont="1" applyFill="1" applyBorder="1" applyAlignment="1">
      <alignment horizontal="center" vertical="center"/>
    </xf>
    <xf numFmtId="9" fontId="5" fillId="4" borderId="1" xfId="2" quotePrefix="1" applyFont="1" applyFill="1" applyBorder="1" applyAlignment="1">
      <alignment horizontal="center" vertical="center"/>
    </xf>
    <xf numFmtId="3" fontId="8" fillId="4" borderId="1" xfId="0" quotePrefix="1" applyNumberFormat="1" applyFont="1" applyFill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0" fontId="8" fillId="3" borderId="8" xfId="1" applyNumberFormat="1" applyFont="1" applyFill="1" applyBorder="1" applyAlignment="1">
      <alignment horizontal="center" vertical="center"/>
    </xf>
    <xf numFmtId="0" fontId="7" fillId="4" borderId="8" xfId="1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3" fontId="10" fillId="4" borderId="7" xfId="0" quotePrefix="1" applyNumberFormat="1" applyFont="1" applyFill="1" applyBorder="1" applyAlignment="1">
      <alignment horizontal="center" vertical="center"/>
    </xf>
    <xf numFmtId="3" fontId="10" fillId="4" borderId="8" xfId="0" quotePrefix="1" applyNumberFormat="1" applyFont="1" applyFill="1" applyBorder="1" applyAlignment="1">
      <alignment horizontal="center" vertical="center"/>
    </xf>
    <xf numFmtId="3" fontId="10" fillId="4" borderId="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9" fontId="0" fillId="6" borderId="6" xfId="2" applyFont="1" applyFill="1" applyBorder="1" applyAlignment="1">
      <alignment horizontal="center" vertical="center"/>
    </xf>
    <xf numFmtId="9" fontId="0" fillId="5" borderId="1" xfId="2" applyFont="1" applyFill="1" applyBorder="1" applyAlignment="1">
      <alignment horizontal="center" vertical="center"/>
    </xf>
    <xf numFmtId="9" fontId="0" fillId="6" borderId="1" xfId="2" applyFont="1" applyFill="1" applyBorder="1" applyAlignment="1">
      <alignment horizontal="center" vertical="center"/>
    </xf>
    <xf numFmtId="9" fontId="11" fillId="4" borderId="1" xfId="2" applyFont="1" applyFill="1" applyBorder="1" applyAlignment="1">
      <alignment horizontal="center" vertical="center"/>
    </xf>
    <xf numFmtId="9" fontId="11" fillId="7" borderId="1" xfId="2" applyFont="1" applyFill="1" applyBorder="1" applyAlignment="1">
      <alignment horizontal="center" vertical="center"/>
    </xf>
    <xf numFmtId="2" fontId="11" fillId="0" borderId="9" xfId="0" applyNumberFormat="1" applyFont="1" applyBorder="1" applyAlignment="1">
      <alignment horizontal="center" vertical="center" wrapText="1"/>
    </xf>
    <xf numFmtId="1" fontId="0" fillId="3" borderId="1" xfId="2" applyNumberFormat="1" applyFont="1" applyFill="1" applyBorder="1" applyAlignment="1">
      <alignment horizontal="center" vertical="center"/>
    </xf>
    <xf numFmtId="1" fontId="11" fillId="3" borderId="1" xfId="0" applyNumberFormat="1" applyFont="1" applyFill="1" applyBorder="1" applyAlignment="1">
      <alignment horizontal="center" vertical="center"/>
    </xf>
    <xf numFmtId="1" fontId="11" fillId="3" borderId="1" xfId="2" applyNumberFormat="1" applyFont="1" applyFill="1" applyBorder="1" applyAlignment="1">
      <alignment horizontal="center" vertical="center"/>
    </xf>
    <xf numFmtId="1" fontId="12" fillId="3" borderId="6" xfId="2" applyNumberFormat="1" applyFont="1" applyFill="1" applyBorder="1" applyAlignment="1">
      <alignment horizontal="center" vertical="center"/>
    </xf>
    <xf numFmtId="2" fontId="11" fillId="0" borderId="13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0" fillId="3" borderId="1" xfId="2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2" fontId="13" fillId="8" borderId="13" xfId="0" applyNumberFormat="1" applyFont="1" applyFill="1" applyBorder="1" applyAlignment="1">
      <alignment horizontal="center" vertical="center" wrapText="1"/>
    </xf>
    <xf numFmtId="2" fontId="13" fillId="8" borderId="16" xfId="0" applyNumberFormat="1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/>
    </xf>
    <xf numFmtId="2" fontId="13" fillId="5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9" fontId="13" fillId="0" borderId="0" xfId="2" applyFont="1" applyAlignment="1">
      <alignment horizontal="center" vertical="center"/>
    </xf>
    <xf numFmtId="1" fontId="13" fillId="3" borderId="6" xfId="2" applyNumberFormat="1" applyFont="1" applyFill="1" applyBorder="1" applyAlignment="1">
      <alignment horizontal="center" vertical="center"/>
    </xf>
    <xf numFmtId="9" fontId="1" fillId="3" borderId="1" xfId="2" applyFont="1" applyFill="1" applyBorder="1" applyAlignment="1">
      <alignment horizontal="left" vertical="center"/>
    </xf>
    <xf numFmtId="1" fontId="11" fillId="4" borderId="1" xfId="0" applyNumberFormat="1" applyFont="1" applyFill="1" applyBorder="1" applyAlignment="1">
      <alignment horizontal="center" vertical="center"/>
    </xf>
    <xf numFmtId="1" fontId="11" fillId="4" borderId="1" xfId="2" applyNumberFormat="1" applyFont="1" applyFill="1" applyBorder="1" applyAlignment="1">
      <alignment horizontal="center" vertical="center"/>
    </xf>
    <xf numFmtId="1" fontId="14" fillId="4" borderId="6" xfId="2" applyNumberFormat="1" applyFont="1" applyFill="1" applyBorder="1" applyAlignment="1">
      <alignment horizontal="center" vertical="center"/>
    </xf>
    <xf numFmtId="1" fontId="14" fillId="3" borderId="6" xfId="2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" fontId="14" fillId="4" borderId="1" xfId="2" applyNumberFormat="1" applyFont="1" applyFill="1" applyBorder="1" applyAlignment="1">
      <alignment horizontal="center" vertical="center"/>
    </xf>
    <xf numFmtId="1" fontId="14" fillId="3" borderId="1" xfId="2" applyNumberFormat="1" applyFont="1" applyFill="1" applyBorder="1" applyAlignment="1">
      <alignment horizontal="center" vertical="center"/>
    </xf>
    <xf numFmtId="1" fontId="13" fillId="4" borderId="6" xfId="2" applyNumberFormat="1" applyFont="1" applyFill="1" applyBorder="1" applyAlignment="1">
      <alignment horizontal="center" vertical="center"/>
    </xf>
    <xf numFmtId="1" fontId="13" fillId="4" borderId="1" xfId="2" applyNumberFormat="1" applyFont="1" applyFill="1" applyBorder="1" applyAlignment="1">
      <alignment horizontal="center" vertical="center"/>
    </xf>
    <xf numFmtId="1" fontId="13" fillId="4" borderId="1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9" fontId="15" fillId="6" borderId="1" xfId="2" applyFont="1" applyFill="1" applyBorder="1" applyAlignment="1">
      <alignment horizontal="center" vertical="center"/>
    </xf>
    <xf numFmtId="1" fontId="16" fillId="3" borderId="6" xfId="2" applyNumberFormat="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9" fontId="14" fillId="0" borderId="6" xfId="2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9" fontId="14" fillId="0" borderId="1" xfId="2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8" fillId="0" borderId="0" xfId="0" applyFont="1" applyFill="1" applyAlignment="1">
      <alignment vertical="center"/>
    </xf>
    <xf numFmtId="166" fontId="18" fillId="0" borderId="0" xfId="3" applyNumberFormat="1" applyFont="1" applyFill="1" applyAlignment="1">
      <alignment vertical="center"/>
    </xf>
    <xf numFmtId="0" fontId="22" fillId="0" borderId="0" xfId="0" applyFont="1" applyFill="1" applyAlignment="1">
      <alignment vertical="center"/>
    </xf>
    <xf numFmtId="166" fontId="22" fillId="0" borderId="1" xfId="3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166" fontId="18" fillId="0" borderId="1" xfId="3" applyNumberFormat="1" applyFont="1" applyFill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166" fontId="18" fillId="0" borderId="1" xfId="3" applyNumberFormat="1" applyFont="1" applyFill="1" applyBorder="1" applyAlignment="1">
      <alignment horizontal="left" vertical="center"/>
    </xf>
    <xf numFmtId="166" fontId="18" fillId="0" borderId="1" xfId="3" applyNumberFormat="1" applyFont="1" applyFill="1" applyBorder="1" applyAlignment="1">
      <alignment horizontal="center" vertical="center"/>
    </xf>
    <xf numFmtId="166" fontId="18" fillId="0" borderId="0" xfId="3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1" fontId="18" fillId="0" borderId="1" xfId="0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7" fillId="0" borderId="1" xfId="0" applyFont="1" applyBorder="1"/>
    <xf numFmtId="0" fontId="3" fillId="0" borderId="1" xfId="0" applyFont="1" applyFill="1" applyBorder="1" applyAlignment="1">
      <alignment horizontal="left"/>
    </xf>
    <xf numFmtId="166" fontId="18" fillId="0" borderId="1" xfId="3" quotePrefix="1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18" fillId="0" borderId="1" xfId="3" quotePrefix="1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49" fontId="18" fillId="3" borderId="1" xfId="3" quotePrefix="1" applyNumberFormat="1" applyFont="1" applyFill="1" applyBorder="1" applyAlignment="1">
      <alignment horizontal="center" vertical="center"/>
    </xf>
    <xf numFmtId="166" fontId="18" fillId="3" borderId="0" xfId="3" applyNumberFormat="1" applyFont="1" applyFill="1" applyBorder="1" applyAlignment="1">
      <alignment horizontal="center" vertical="center"/>
    </xf>
    <xf numFmtId="0" fontId="18" fillId="3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5" fontId="17" fillId="0" borderId="0" xfId="0" applyNumberFormat="1" applyFont="1" applyFill="1" applyBorder="1" applyAlignment="1">
      <alignment horizontal="left" vertical="center"/>
    </xf>
    <xf numFmtId="165" fontId="17" fillId="0" borderId="0" xfId="0" quotePrefix="1" applyNumberFormat="1" applyFont="1" applyFill="1" applyBorder="1" applyAlignment="1">
      <alignment horizontal="left" vertical="center"/>
    </xf>
    <xf numFmtId="0" fontId="20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26" fillId="0" borderId="19" xfId="0" applyFont="1" applyBorder="1" applyAlignment="1">
      <alignment horizontal="center" vertical="center"/>
    </xf>
    <xf numFmtId="2" fontId="11" fillId="0" borderId="13" xfId="0" applyNumberFormat="1" applyFont="1" applyBorder="1" applyAlignment="1">
      <alignment horizontal="center" vertical="center" wrapText="1"/>
    </xf>
    <xf numFmtId="2" fontId="11" fillId="0" borderId="14" xfId="0" applyNumberFormat="1" applyFont="1" applyBorder="1" applyAlignment="1">
      <alignment horizontal="center" vertical="center" wrapText="1"/>
    </xf>
    <xf numFmtId="2" fontId="11" fillId="0" borderId="16" xfId="0" applyNumberFormat="1" applyFont="1" applyBorder="1" applyAlignment="1">
      <alignment horizontal="center" vertical="center" wrapText="1"/>
    </xf>
    <xf numFmtId="2" fontId="11" fillId="0" borderId="17" xfId="0" applyNumberFormat="1" applyFont="1" applyBorder="1" applyAlignment="1">
      <alignment horizontal="center" vertical="center" wrapText="1"/>
    </xf>
    <xf numFmtId="2" fontId="11" fillId="0" borderId="18" xfId="0" applyNumberFormat="1" applyFont="1" applyBorder="1" applyAlignment="1">
      <alignment horizontal="center" vertical="center" wrapText="1"/>
    </xf>
    <xf numFmtId="2" fontId="11" fillId="0" borderId="10" xfId="0" applyNumberFormat="1" applyFont="1" applyBorder="1" applyAlignment="1">
      <alignment horizontal="center" vertical="center"/>
    </xf>
    <xf numFmtId="2" fontId="11" fillId="0" borderId="11" xfId="0" applyNumberFormat="1" applyFont="1" applyBorder="1" applyAlignment="1">
      <alignment horizontal="center" vertical="center"/>
    </xf>
    <xf numFmtId="2" fontId="11" fillId="0" borderId="12" xfId="0" applyNumberFormat="1" applyFont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2" fontId="13" fillId="8" borderId="10" xfId="0" applyNumberFormat="1" applyFont="1" applyFill="1" applyBorder="1" applyAlignment="1">
      <alignment horizontal="center" vertical="center" wrapText="1"/>
    </xf>
    <xf numFmtId="2" fontId="13" fillId="8" borderId="11" xfId="0" applyNumberFormat="1" applyFont="1" applyFill="1" applyBorder="1" applyAlignment="1">
      <alignment horizontal="center" vertical="center"/>
    </xf>
    <xf numFmtId="2" fontId="13" fillId="5" borderId="1" xfId="0" applyNumberFormat="1" applyFont="1" applyFill="1" applyBorder="1" applyAlignment="1">
      <alignment horizontal="center" vertical="center" wrapText="1"/>
    </xf>
    <xf numFmtId="2" fontId="13" fillId="5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" fontId="11" fillId="0" borderId="13" xfId="0" applyNumberFormat="1" applyFont="1" applyBorder="1" applyAlignment="1">
      <alignment horizontal="center" vertical="center"/>
    </xf>
    <xf numFmtId="2" fontId="11" fillId="0" borderId="15" xfId="0" applyNumberFormat="1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 wrapText="1"/>
    </xf>
    <xf numFmtId="166" fontId="18" fillId="0" borderId="1" xfId="3" quotePrefix="1" applyNumberFormat="1" applyFont="1" applyFill="1" applyBorder="1" applyAlignment="1">
      <alignment vertical="center"/>
    </xf>
  </cellXfs>
  <cellStyles count="4">
    <cellStyle name="Comma" xfId="1" builtinId="3"/>
    <cellStyle name="Comma 2" xf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41"/>
  <sheetViews>
    <sheetView showGridLines="0" workbookViewId="0">
      <pane xSplit="2" ySplit="5" topLeftCell="H9" activePane="bottomRight" state="frozen"/>
      <selection pane="topRight" activeCell="C1" sqref="C1"/>
      <selection pane="bottomLeft" activeCell="A6" sqref="A6"/>
      <selection pane="bottomRight" activeCell="I9" sqref="I9"/>
    </sheetView>
  </sheetViews>
  <sheetFormatPr defaultColWidth="9.140625" defaultRowHeight="15.75" x14ac:dyDescent="0.25"/>
  <cols>
    <col min="1" max="1" width="2" style="1" customWidth="1"/>
    <col min="2" max="2" width="18.42578125" style="1" customWidth="1"/>
    <col min="3" max="3" width="10.85546875" style="1" hidden="1" customWidth="1"/>
    <col min="4" max="4" width="9.140625" style="1" hidden="1" customWidth="1"/>
    <col min="5" max="5" width="10" style="1" hidden="1" customWidth="1"/>
    <col min="6" max="6" width="8.5703125" style="1" hidden="1" customWidth="1"/>
    <col min="7" max="7" width="20.85546875" style="1" hidden="1" customWidth="1"/>
    <col min="8" max="8" width="11" style="1" customWidth="1"/>
    <col min="9" max="10" width="9.7109375" style="1" customWidth="1"/>
    <col min="11" max="11" width="11.28515625" style="1" customWidth="1"/>
    <col min="12" max="12" width="11.42578125" style="1" customWidth="1"/>
    <col min="13" max="13" width="10.28515625" style="1" customWidth="1"/>
    <col min="14" max="14" width="10.140625" style="1" customWidth="1"/>
    <col min="15" max="15" width="10.28515625" style="1" hidden="1" customWidth="1"/>
    <col min="16" max="17" width="10.140625" style="1" hidden="1" customWidth="1"/>
    <col min="18" max="18" width="9.5703125" style="1" customWidth="1"/>
    <col min="19" max="19" width="21.42578125" style="1" customWidth="1"/>
    <col min="20" max="51" width="4.5703125" style="1" customWidth="1"/>
    <col min="52" max="16384" width="9.140625" style="1"/>
  </cols>
  <sheetData>
    <row r="1" spans="1:51" ht="24" customHeight="1" x14ac:dyDescent="0.25">
      <c r="B1" s="145" t="s">
        <v>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51" ht="15" customHeight="1" x14ac:dyDescent="0.25">
      <c r="B2" s="146" t="s">
        <v>1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2"/>
      <c r="U2" s="3"/>
    </row>
    <row r="3" spans="1:51" ht="9.7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3"/>
      <c r="U3" s="3"/>
    </row>
    <row r="4" spans="1:51" ht="41.25" customHeight="1" x14ac:dyDescent="0.25">
      <c r="B4" s="144" t="s">
        <v>2</v>
      </c>
      <c r="C4" s="147" t="s">
        <v>3</v>
      </c>
      <c r="D4" s="148"/>
      <c r="E4" s="148"/>
      <c r="F4" s="149"/>
      <c r="G4" s="5" t="s">
        <v>4</v>
      </c>
      <c r="H4" s="147" t="s">
        <v>5</v>
      </c>
      <c r="I4" s="148"/>
      <c r="J4" s="148"/>
      <c r="K4" s="148"/>
      <c r="L4" s="147" t="s">
        <v>6</v>
      </c>
      <c r="M4" s="148"/>
      <c r="N4" s="148"/>
      <c r="O4" s="148"/>
      <c r="P4" s="148"/>
      <c r="Q4" s="149"/>
      <c r="R4" s="150" t="s">
        <v>7</v>
      </c>
      <c r="S4" s="5" t="s">
        <v>4</v>
      </c>
      <c r="T4" s="1">
        <v>1</v>
      </c>
      <c r="U4" s="1">
        <v>2</v>
      </c>
      <c r="V4" s="1">
        <v>3</v>
      </c>
      <c r="W4" s="1">
        <v>4</v>
      </c>
      <c r="X4" s="1">
        <v>5</v>
      </c>
      <c r="Y4" s="1">
        <v>6</v>
      </c>
      <c r="Z4" s="1">
        <v>7</v>
      </c>
      <c r="AA4" s="1">
        <v>8</v>
      </c>
      <c r="AB4" s="1">
        <v>9</v>
      </c>
      <c r="AC4" s="1">
        <v>10</v>
      </c>
      <c r="AD4" s="1">
        <v>11</v>
      </c>
      <c r="AE4" s="1">
        <v>12</v>
      </c>
      <c r="AF4" s="1">
        <v>13</v>
      </c>
      <c r="AG4" s="1">
        <v>14</v>
      </c>
      <c r="AH4" s="1">
        <v>15</v>
      </c>
      <c r="AI4" s="1">
        <v>16</v>
      </c>
      <c r="AJ4" s="1">
        <v>17</v>
      </c>
      <c r="AK4" s="1">
        <v>18</v>
      </c>
      <c r="AL4" s="1">
        <v>19</v>
      </c>
      <c r="AM4" s="1">
        <v>20</v>
      </c>
      <c r="AN4" s="1">
        <v>21</v>
      </c>
      <c r="AO4" s="1">
        <v>22</v>
      </c>
      <c r="AP4" s="1">
        <v>23</v>
      </c>
      <c r="AQ4" s="1">
        <v>24</v>
      </c>
      <c r="AR4" s="1">
        <v>25</v>
      </c>
      <c r="AS4" s="1">
        <v>26</v>
      </c>
      <c r="AT4" s="1">
        <v>27</v>
      </c>
      <c r="AU4" s="1">
        <v>28</v>
      </c>
      <c r="AV4" s="1">
        <v>29</v>
      </c>
      <c r="AW4" s="1">
        <v>30</v>
      </c>
      <c r="AX4" s="1">
        <v>31</v>
      </c>
      <c r="AY4" s="1" t="s">
        <v>8</v>
      </c>
    </row>
    <row r="5" spans="1:51" ht="30.75" customHeight="1" x14ac:dyDescent="0.25">
      <c r="B5" s="144"/>
      <c r="C5" s="6" t="s">
        <v>9</v>
      </c>
      <c r="D5" s="6" t="s">
        <v>10</v>
      </c>
      <c r="E5" s="6" t="s">
        <v>11</v>
      </c>
      <c r="F5" s="6" t="s">
        <v>7</v>
      </c>
      <c r="G5" s="7" t="s">
        <v>12</v>
      </c>
      <c r="H5" s="8" t="str">
        <f>"Ngày         "&amp;LEFT(RIGHT(B2,11),6)&amp;"/19"</f>
        <v>Ngày         : 29/1/19</v>
      </c>
      <c r="I5" s="55" t="s">
        <v>13</v>
      </c>
      <c r="J5" s="6" t="s">
        <v>14</v>
      </c>
      <c r="K5" s="6" t="s">
        <v>15</v>
      </c>
      <c r="L5" s="9" t="s">
        <v>9</v>
      </c>
      <c r="M5" s="9" t="s">
        <v>10</v>
      </c>
      <c r="N5" s="9" t="s">
        <v>11</v>
      </c>
      <c r="O5" s="9" t="s">
        <v>16</v>
      </c>
      <c r="P5" s="6" t="s">
        <v>17</v>
      </c>
      <c r="Q5" s="6" t="s">
        <v>15</v>
      </c>
      <c r="R5" s="150"/>
      <c r="S5" s="7" t="s">
        <v>12</v>
      </c>
      <c r="T5" s="1" t="s">
        <v>35</v>
      </c>
      <c r="U5" s="1" t="s">
        <v>36</v>
      </c>
      <c r="AY5" s="1">
        <f>SUM(T5:AX5)</f>
        <v>0</v>
      </c>
    </row>
    <row r="6" spans="1:51" ht="22.5" customHeight="1" x14ac:dyDescent="0.25">
      <c r="B6" s="10" t="s">
        <v>18</v>
      </c>
      <c r="C6" s="11">
        <v>68</v>
      </c>
      <c r="D6" s="12"/>
      <c r="E6" s="11">
        <f>+C6-D6</f>
        <v>68</v>
      </c>
      <c r="F6" s="11">
        <v>10</v>
      </c>
      <c r="G6" s="11">
        <f>+E6+F6</f>
        <v>78</v>
      </c>
      <c r="H6" s="13"/>
      <c r="I6" s="56">
        <f>AY6</f>
        <v>4</v>
      </c>
      <c r="J6" s="13">
        <v>7</v>
      </c>
      <c r="K6" s="14">
        <f>IF(I6=0,0,I6/J6)</f>
        <v>0.5714285714285714</v>
      </c>
      <c r="L6" s="15">
        <f>+E6+I6</f>
        <v>72</v>
      </c>
      <c r="M6" s="15"/>
      <c r="N6" s="15">
        <f>L6-M6</f>
        <v>72</v>
      </c>
      <c r="O6" s="13">
        <v>84</v>
      </c>
      <c r="P6" s="13">
        <f>+AY6</f>
        <v>4</v>
      </c>
      <c r="Q6" s="14">
        <f>IF(P6=0,0,P6/O6)</f>
        <v>4.7619047619047616E-2</v>
      </c>
      <c r="R6" s="15">
        <v>10</v>
      </c>
      <c r="S6" s="16">
        <f>+R6+N6</f>
        <v>82</v>
      </c>
      <c r="AF6" s="1">
        <v>1</v>
      </c>
      <c r="AM6" s="1">
        <v>1</v>
      </c>
      <c r="AR6" s="1">
        <v>1</v>
      </c>
      <c r="AT6" s="1">
        <v>1</v>
      </c>
      <c r="AY6" s="1">
        <f t="shared" ref="AY6:AY18" si="0">SUM(T6:AX6)</f>
        <v>4</v>
      </c>
    </row>
    <row r="7" spans="1:51" ht="22.5" customHeight="1" x14ac:dyDescent="0.25">
      <c r="B7" s="17" t="s">
        <v>19</v>
      </c>
      <c r="C7" s="18">
        <v>27</v>
      </c>
      <c r="D7" s="19"/>
      <c r="E7" s="20">
        <f t="shared" ref="E7:E19" si="1">+C7-D7</f>
        <v>27</v>
      </c>
      <c r="F7" s="20"/>
      <c r="G7" s="20">
        <f t="shared" ref="G7:G18" si="2">+E7+F7</f>
        <v>27</v>
      </c>
      <c r="H7" s="21"/>
      <c r="I7" s="57">
        <v>4</v>
      </c>
      <c r="J7" s="21">
        <v>10</v>
      </c>
      <c r="K7" s="22">
        <f t="shared" ref="K7:K18" si="3">IF(I7=0,0,I7/J7)</f>
        <v>0.4</v>
      </c>
      <c r="L7" s="23">
        <f t="shared" ref="L7:L18" si="4">+E7+I7</f>
        <v>31</v>
      </c>
      <c r="M7" s="23"/>
      <c r="N7" s="23">
        <f t="shared" ref="N7:N18" si="5">L7-M7</f>
        <v>31</v>
      </c>
      <c r="O7" s="24">
        <v>106</v>
      </c>
      <c r="P7" s="24">
        <f t="shared" ref="P7:P18" si="6">+AY7</f>
        <v>4</v>
      </c>
      <c r="Q7" s="22">
        <f t="shared" ref="Q7:Q19" si="7">IF(P7=0,0,P7/O7)</f>
        <v>3.7735849056603772E-2</v>
      </c>
      <c r="R7" s="25"/>
      <c r="S7" s="26">
        <f t="shared" ref="S7:S18" si="8">+R7+N7</f>
        <v>31</v>
      </c>
      <c r="Y7" s="1">
        <v>1</v>
      </c>
      <c r="AG7" s="1">
        <v>1</v>
      </c>
      <c r="AI7" s="1">
        <v>1</v>
      </c>
      <c r="AR7" s="1">
        <v>1</v>
      </c>
      <c r="AY7" s="1">
        <f t="shared" si="0"/>
        <v>4</v>
      </c>
    </row>
    <row r="8" spans="1:51" ht="22.5" customHeight="1" x14ac:dyDescent="0.25">
      <c r="B8" s="27" t="s">
        <v>20</v>
      </c>
      <c r="C8" s="28">
        <v>64</v>
      </c>
      <c r="D8" s="29"/>
      <c r="E8" s="28">
        <f t="shared" si="1"/>
        <v>64</v>
      </c>
      <c r="F8" s="28"/>
      <c r="G8" s="28">
        <f t="shared" si="2"/>
        <v>64</v>
      </c>
      <c r="H8" s="30"/>
      <c r="I8" s="58">
        <f t="shared" ref="I8:I18" si="9">AY8</f>
        <v>0</v>
      </c>
      <c r="J8" s="30">
        <v>9</v>
      </c>
      <c r="K8" s="31">
        <f t="shared" si="3"/>
        <v>0</v>
      </c>
      <c r="L8" s="32">
        <f t="shared" si="4"/>
        <v>64</v>
      </c>
      <c r="M8" s="33"/>
      <c r="N8" s="32">
        <f t="shared" si="5"/>
        <v>64</v>
      </c>
      <c r="O8" s="30">
        <v>102</v>
      </c>
      <c r="P8" s="30">
        <f t="shared" si="6"/>
        <v>0</v>
      </c>
      <c r="Q8" s="31">
        <f t="shared" si="7"/>
        <v>0</v>
      </c>
      <c r="R8" s="32"/>
      <c r="S8" s="34">
        <f t="shared" si="8"/>
        <v>64</v>
      </c>
      <c r="AY8" s="1">
        <f t="shared" si="0"/>
        <v>0</v>
      </c>
    </row>
    <row r="9" spans="1:51" ht="22.5" customHeight="1" x14ac:dyDescent="0.25">
      <c r="B9" s="17" t="s">
        <v>21</v>
      </c>
      <c r="C9" s="18">
        <v>110</v>
      </c>
      <c r="D9" s="35"/>
      <c r="E9" s="18">
        <f t="shared" si="1"/>
        <v>110</v>
      </c>
      <c r="F9" s="18">
        <v>1</v>
      </c>
      <c r="G9" s="18">
        <f t="shared" si="2"/>
        <v>111</v>
      </c>
      <c r="H9" s="36">
        <v>1</v>
      </c>
      <c r="I9" s="58">
        <f t="shared" si="9"/>
        <v>2</v>
      </c>
      <c r="J9" s="36">
        <v>9</v>
      </c>
      <c r="K9" s="37">
        <f t="shared" si="3"/>
        <v>0.22222222222222221</v>
      </c>
      <c r="L9" s="25">
        <f t="shared" si="4"/>
        <v>112</v>
      </c>
      <c r="M9" s="12"/>
      <c r="N9" s="25">
        <f t="shared" si="5"/>
        <v>112</v>
      </c>
      <c r="O9" s="36">
        <v>160</v>
      </c>
      <c r="P9" s="36">
        <f t="shared" si="6"/>
        <v>2</v>
      </c>
      <c r="Q9" s="37">
        <f t="shared" si="7"/>
        <v>1.2500000000000001E-2</v>
      </c>
      <c r="R9" s="25">
        <v>1</v>
      </c>
      <c r="S9" s="26">
        <f t="shared" si="8"/>
        <v>113</v>
      </c>
      <c r="AA9" s="1">
        <v>1</v>
      </c>
      <c r="AV9" s="1">
        <v>1</v>
      </c>
      <c r="AY9" s="1">
        <f t="shared" si="0"/>
        <v>2</v>
      </c>
    </row>
    <row r="10" spans="1:51" ht="22.5" customHeight="1" x14ac:dyDescent="0.25">
      <c r="B10" s="27" t="s">
        <v>22</v>
      </c>
      <c r="C10" s="28">
        <v>26</v>
      </c>
      <c r="D10" s="29"/>
      <c r="E10" s="28">
        <f t="shared" si="1"/>
        <v>26</v>
      </c>
      <c r="F10" s="28"/>
      <c r="G10" s="28">
        <f t="shared" si="2"/>
        <v>26</v>
      </c>
      <c r="H10" s="38"/>
      <c r="I10" s="57">
        <f t="shared" si="9"/>
        <v>0</v>
      </c>
      <c r="J10" s="38">
        <v>2</v>
      </c>
      <c r="K10" s="39">
        <f t="shared" si="3"/>
        <v>0</v>
      </c>
      <c r="L10" s="40">
        <f t="shared" si="4"/>
        <v>26</v>
      </c>
      <c r="M10" s="40"/>
      <c r="N10" s="32">
        <f t="shared" si="5"/>
        <v>26</v>
      </c>
      <c r="O10" s="38">
        <v>71</v>
      </c>
      <c r="P10" s="38">
        <f t="shared" si="6"/>
        <v>0</v>
      </c>
      <c r="Q10" s="39">
        <f t="shared" si="7"/>
        <v>0</v>
      </c>
      <c r="R10" s="32"/>
      <c r="S10" s="41">
        <f t="shared" si="8"/>
        <v>26</v>
      </c>
      <c r="AY10" s="1">
        <f t="shared" si="0"/>
        <v>0</v>
      </c>
    </row>
    <row r="11" spans="1:51" ht="22.5" customHeight="1" x14ac:dyDescent="0.25">
      <c r="B11" s="17" t="s">
        <v>23</v>
      </c>
      <c r="C11" s="18">
        <v>32</v>
      </c>
      <c r="D11" s="35"/>
      <c r="E11" s="18">
        <f t="shared" si="1"/>
        <v>32</v>
      </c>
      <c r="F11" s="18"/>
      <c r="G11" s="18">
        <f t="shared" si="2"/>
        <v>32</v>
      </c>
      <c r="H11" s="42"/>
      <c r="I11" s="57">
        <f t="shared" si="9"/>
        <v>4</v>
      </c>
      <c r="J11" s="42">
        <v>9</v>
      </c>
      <c r="K11" s="43">
        <f t="shared" si="3"/>
        <v>0.44444444444444442</v>
      </c>
      <c r="L11" s="23">
        <f t="shared" si="4"/>
        <v>36</v>
      </c>
      <c r="M11" s="12"/>
      <c r="N11" s="25">
        <f t="shared" si="5"/>
        <v>36</v>
      </c>
      <c r="O11" s="42">
        <v>60</v>
      </c>
      <c r="P11" s="42">
        <f t="shared" si="6"/>
        <v>4</v>
      </c>
      <c r="Q11" s="43">
        <f t="shared" si="7"/>
        <v>6.6666666666666666E-2</v>
      </c>
      <c r="R11" s="25"/>
      <c r="S11" s="44">
        <f t="shared" si="8"/>
        <v>36</v>
      </c>
      <c r="Z11" s="1">
        <v>1</v>
      </c>
      <c r="AG11" s="1">
        <v>1</v>
      </c>
      <c r="AK11" s="1">
        <v>2</v>
      </c>
      <c r="AY11" s="1">
        <f t="shared" si="0"/>
        <v>4</v>
      </c>
    </row>
    <row r="12" spans="1:51" ht="22.5" customHeight="1" x14ac:dyDescent="0.25">
      <c r="B12" s="27" t="s">
        <v>24</v>
      </c>
      <c r="C12" s="28">
        <v>13</v>
      </c>
      <c r="D12" s="29"/>
      <c r="E12" s="28">
        <f t="shared" si="1"/>
        <v>13</v>
      </c>
      <c r="F12" s="28"/>
      <c r="G12" s="28">
        <f t="shared" si="2"/>
        <v>13</v>
      </c>
      <c r="H12" s="38"/>
      <c r="I12" s="57">
        <f t="shared" si="9"/>
        <v>1</v>
      </c>
      <c r="J12" s="38">
        <v>3</v>
      </c>
      <c r="K12" s="39">
        <f t="shared" si="3"/>
        <v>0.33333333333333331</v>
      </c>
      <c r="L12" s="40">
        <f t="shared" si="4"/>
        <v>14</v>
      </c>
      <c r="M12" s="40"/>
      <c r="N12" s="32">
        <f t="shared" si="5"/>
        <v>14</v>
      </c>
      <c r="O12" s="38">
        <v>36</v>
      </c>
      <c r="P12" s="38">
        <f t="shared" si="6"/>
        <v>1</v>
      </c>
      <c r="Q12" s="39">
        <f t="shared" si="7"/>
        <v>2.7777777777777776E-2</v>
      </c>
      <c r="R12" s="32"/>
      <c r="S12" s="41">
        <f t="shared" si="8"/>
        <v>14</v>
      </c>
      <c r="AE12" s="1">
        <v>1</v>
      </c>
      <c r="AY12" s="1">
        <f t="shared" si="0"/>
        <v>1</v>
      </c>
    </row>
    <row r="13" spans="1:51" ht="22.5" customHeight="1" x14ac:dyDescent="0.25">
      <c r="B13" s="17" t="s">
        <v>25</v>
      </c>
      <c r="C13" s="18">
        <v>22</v>
      </c>
      <c r="D13" s="35"/>
      <c r="E13" s="18">
        <f t="shared" si="1"/>
        <v>22</v>
      </c>
      <c r="F13" s="18"/>
      <c r="G13" s="18">
        <f t="shared" si="2"/>
        <v>22</v>
      </c>
      <c r="H13" s="42"/>
      <c r="I13" s="57">
        <f t="shared" si="9"/>
        <v>0</v>
      </c>
      <c r="J13" s="42">
        <v>3</v>
      </c>
      <c r="K13" s="43">
        <f t="shared" si="3"/>
        <v>0</v>
      </c>
      <c r="L13" s="25">
        <f t="shared" si="4"/>
        <v>22</v>
      </c>
      <c r="M13" s="45"/>
      <c r="N13" s="25">
        <f t="shared" si="5"/>
        <v>22</v>
      </c>
      <c r="O13" s="42">
        <v>31</v>
      </c>
      <c r="P13" s="42">
        <f t="shared" si="6"/>
        <v>0</v>
      </c>
      <c r="Q13" s="43">
        <f t="shared" si="7"/>
        <v>0</v>
      </c>
      <c r="R13" s="25"/>
      <c r="S13" s="44">
        <f t="shared" si="8"/>
        <v>22</v>
      </c>
      <c r="AY13" s="1">
        <f t="shared" si="0"/>
        <v>0</v>
      </c>
    </row>
    <row r="14" spans="1:51" ht="22.5" customHeight="1" x14ac:dyDescent="0.25">
      <c r="B14" s="27" t="s">
        <v>26</v>
      </c>
      <c r="C14" s="28">
        <v>49</v>
      </c>
      <c r="D14" s="29"/>
      <c r="E14" s="28">
        <f t="shared" si="1"/>
        <v>49</v>
      </c>
      <c r="F14" s="28"/>
      <c r="G14" s="28">
        <f t="shared" si="2"/>
        <v>49</v>
      </c>
      <c r="H14" s="38"/>
      <c r="I14" s="57">
        <f t="shared" si="9"/>
        <v>0</v>
      </c>
      <c r="J14" s="38">
        <v>3</v>
      </c>
      <c r="K14" s="39">
        <f t="shared" si="3"/>
        <v>0</v>
      </c>
      <c r="L14" s="40">
        <f t="shared" si="4"/>
        <v>49</v>
      </c>
      <c r="M14" s="33"/>
      <c r="N14" s="32">
        <f t="shared" si="5"/>
        <v>49</v>
      </c>
      <c r="O14" s="38">
        <v>50</v>
      </c>
      <c r="P14" s="38">
        <f t="shared" si="6"/>
        <v>0</v>
      </c>
      <c r="Q14" s="39">
        <f t="shared" si="7"/>
        <v>0</v>
      </c>
      <c r="R14" s="32"/>
      <c r="S14" s="41">
        <f t="shared" si="8"/>
        <v>49</v>
      </c>
      <c r="AY14" s="1">
        <f t="shared" si="0"/>
        <v>0</v>
      </c>
    </row>
    <row r="15" spans="1:51" ht="22.5" customHeight="1" x14ac:dyDescent="0.25">
      <c r="A15" s="17"/>
      <c r="B15" s="17" t="s">
        <v>27</v>
      </c>
      <c r="C15" s="18">
        <v>76</v>
      </c>
      <c r="D15" s="35"/>
      <c r="E15" s="18">
        <f t="shared" si="1"/>
        <v>76</v>
      </c>
      <c r="F15" s="18">
        <v>10</v>
      </c>
      <c r="G15" s="18">
        <f t="shared" si="2"/>
        <v>86</v>
      </c>
      <c r="H15" s="42"/>
      <c r="I15" s="57">
        <f t="shared" si="9"/>
        <v>3</v>
      </c>
      <c r="J15" s="42">
        <v>10</v>
      </c>
      <c r="K15" s="43">
        <f t="shared" si="3"/>
        <v>0.3</v>
      </c>
      <c r="L15" s="25">
        <f t="shared" si="4"/>
        <v>79</v>
      </c>
      <c r="M15" s="45"/>
      <c r="N15" s="25">
        <f t="shared" si="5"/>
        <v>79</v>
      </c>
      <c r="O15" s="42">
        <v>120</v>
      </c>
      <c r="P15" s="42">
        <f t="shared" si="6"/>
        <v>3</v>
      </c>
      <c r="Q15" s="43">
        <f t="shared" si="7"/>
        <v>2.5000000000000001E-2</v>
      </c>
      <c r="R15" s="46">
        <v>16</v>
      </c>
      <c r="S15" s="44">
        <f t="shared" si="8"/>
        <v>95</v>
      </c>
      <c r="V15" s="1">
        <v>1</v>
      </c>
      <c r="AM15" s="1">
        <v>1</v>
      </c>
      <c r="AS15" s="1">
        <v>1</v>
      </c>
      <c r="AY15" s="1">
        <f t="shared" si="0"/>
        <v>3</v>
      </c>
    </row>
    <row r="16" spans="1:51" ht="22.5" customHeight="1" x14ac:dyDescent="0.25">
      <c r="B16" s="27" t="s">
        <v>28</v>
      </c>
      <c r="C16" s="28">
        <v>25</v>
      </c>
      <c r="D16" s="29"/>
      <c r="E16" s="28">
        <f t="shared" si="1"/>
        <v>25</v>
      </c>
      <c r="F16" s="28"/>
      <c r="G16" s="28">
        <f t="shared" si="2"/>
        <v>25</v>
      </c>
      <c r="H16" s="38"/>
      <c r="I16" s="57">
        <f t="shared" si="9"/>
        <v>1</v>
      </c>
      <c r="J16" s="38">
        <v>7</v>
      </c>
      <c r="K16" s="39">
        <f t="shared" si="3"/>
        <v>0.14285714285714285</v>
      </c>
      <c r="L16" s="40">
        <f t="shared" si="4"/>
        <v>26</v>
      </c>
      <c r="M16" s="40"/>
      <c r="N16" s="32">
        <f t="shared" si="5"/>
        <v>26</v>
      </c>
      <c r="O16" s="38">
        <v>90</v>
      </c>
      <c r="P16" s="38">
        <f t="shared" si="6"/>
        <v>1</v>
      </c>
      <c r="Q16" s="39">
        <f t="shared" si="7"/>
        <v>1.1111111111111112E-2</v>
      </c>
      <c r="R16" s="32"/>
      <c r="S16" s="41">
        <f t="shared" si="8"/>
        <v>26</v>
      </c>
      <c r="X16" s="1">
        <v>1</v>
      </c>
      <c r="AY16" s="1">
        <f t="shared" si="0"/>
        <v>1</v>
      </c>
    </row>
    <row r="17" spans="2:51" ht="22.5" customHeight="1" x14ac:dyDescent="0.25">
      <c r="B17" s="17" t="s">
        <v>29</v>
      </c>
      <c r="C17" s="18">
        <v>4</v>
      </c>
      <c r="D17" s="35"/>
      <c r="E17" s="18">
        <f t="shared" si="1"/>
        <v>4</v>
      </c>
      <c r="F17" s="18"/>
      <c r="G17" s="18">
        <f t="shared" si="2"/>
        <v>4</v>
      </c>
      <c r="H17" s="42"/>
      <c r="I17" s="57">
        <f t="shared" si="9"/>
        <v>0</v>
      </c>
      <c r="J17" s="42">
        <v>2</v>
      </c>
      <c r="K17" s="43">
        <f t="shared" si="3"/>
        <v>0</v>
      </c>
      <c r="L17" s="25">
        <f t="shared" si="4"/>
        <v>4</v>
      </c>
      <c r="M17" s="45"/>
      <c r="N17" s="25">
        <f t="shared" si="5"/>
        <v>4</v>
      </c>
      <c r="O17" s="42">
        <v>24</v>
      </c>
      <c r="P17" s="42">
        <f t="shared" si="6"/>
        <v>0</v>
      </c>
      <c r="Q17" s="43">
        <f t="shared" si="7"/>
        <v>0</v>
      </c>
      <c r="R17" s="25"/>
      <c r="S17" s="44">
        <f t="shared" si="8"/>
        <v>4</v>
      </c>
      <c r="AY17" s="1">
        <f t="shared" si="0"/>
        <v>0</v>
      </c>
    </row>
    <row r="18" spans="2:51" ht="22.5" customHeight="1" x14ac:dyDescent="0.25">
      <c r="B18" s="27" t="s">
        <v>30</v>
      </c>
      <c r="C18" s="28">
        <v>0</v>
      </c>
      <c r="D18" s="29"/>
      <c r="E18" s="28">
        <f t="shared" si="1"/>
        <v>0</v>
      </c>
      <c r="F18" s="28"/>
      <c r="G18" s="28">
        <f t="shared" si="2"/>
        <v>0</v>
      </c>
      <c r="H18" s="38"/>
      <c r="I18" s="57">
        <f t="shared" si="9"/>
        <v>0</v>
      </c>
      <c r="J18" s="38">
        <v>0</v>
      </c>
      <c r="K18" s="39">
        <f t="shared" si="3"/>
        <v>0</v>
      </c>
      <c r="L18" s="40">
        <f t="shared" si="4"/>
        <v>0</v>
      </c>
      <c r="M18" s="33"/>
      <c r="N18" s="32">
        <f t="shared" si="5"/>
        <v>0</v>
      </c>
      <c r="O18" s="38">
        <v>0</v>
      </c>
      <c r="P18" s="38">
        <f t="shared" si="6"/>
        <v>0</v>
      </c>
      <c r="Q18" s="39">
        <f t="shared" si="7"/>
        <v>0</v>
      </c>
      <c r="R18" s="32"/>
      <c r="S18" s="41">
        <f t="shared" si="8"/>
        <v>0</v>
      </c>
      <c r="AY18" s="1">
        <f t="shared" si="0"/>
        <v>0</v>
      </c>
    </row>
    <row r="19" spans="2:51" ht="24" customHeight="1" x14ac:dyDescent="0.25">
      <c r="B19" s="47" t="s">
        <v>31</v>
      </c>
      <c r="C19" s="48">
        <f>SUM(C6:C18)</f>
        <v>516</v>
      </c>
      <c r="D19" s="49">
        <f>SUM(D6:D18)</f>
        <v>0</v>
      </c>
      <c r="E19" s="48">
        <f t="shared" si="1"/>
        <v>516</v>
      </c>
      <c r="F19" s="48">
        <v>21</v>
      </c>
      <c r="G19" s="48">
        <f>SUM(G6:G18)</f>
        <v>537</v>
      </c>
      <c r="H19" s="48">
        <f>SUM(H6:H18)</f>
        <v>1</v>
      </c>
      <c r="I19" s="49">
        <f>SUM(I6:I18)</f>
        <v>19</v>
      </c>
      <c r="J19" s="48">
        <f>SUM(J6:J18)</f>
        <v>74</v>
      </c>
      <c r="K19" s="50">
        <f>IF(I19=0,0,I19/J19)</f>
        <v>0.25675675675675674</v>
      </c>
      <c r="L19" s="48">
        <f>SUM(L6:L18)</f>
        <v>535</v>
      </c>
      <c r="M19" s="49">
        <f>SUM(M6:M18)</f>
        <v>0</v>
      </c>
      <c r="N19" s="48">
        <f>SUM(N6:N18)</f>
        <v>535</v>
      </c>
      <c r="O19" s="48">
        <f>SUM(O6:O18)</f>
        <v>934</v>
      </c>
      <c r="P19" s="48">
        <f>SUM(P6:P18)</f>
        <v>19</v>
      </c>
      <c r="Q19" s="50">
        <f t="shared" si="7"/>
        <v>2.0342612419700215E-2</v>
      </c>
      <c r="R19" s="48">
        <f t="shared" ref="R19:AX19" si="10">SUM(R6:R18)</f>
        <v>27</v>
      </c>
      <c r="S19" s="51">
        <f>SUM(S6:S18)</f>
        <v>562</v>
      </c>
      <c r="T19" s="1">
        <f t="shared" si="10"/>
        <v>0</v>
      </c>
      <c r="U19" s="1">
        <f t="shared" si="10"/>
        <v>0</v>
      </c>
      <c r="V19" s="1">
        <f t="shared" si="10"/>
        <v>1</v>
      </c>
      <c r="W19" s="1">
        <f>SUM(W6:W18)</f>
        <v>0</v>
      </c>
      <c r="X19" s="1">
        <f t="shared" si="10"/>
        <v>1</v>
      </c>
      <c r="Y19" s="1">
        <f t="shared" si="10"/>
        <v>1</v>
      </c>
      <c r="Z19" s="1">
        <f t="shared" si="10"/>
        <v>1</v>
      </c>
      <c r="AA19" s="1">
        <f t="shared" si="10"/>
        <v>1</v>
      </c>
      <c r="AB19" s="1">
        <f t="shared" si="10"/>
        <v>0</v>
      </c>
      <c r="AC19" s="1">
        <f t="shared" si="10"/>
        <v>0</v>
      </c>
      <c r="AD19" s="1">
        <f t="shared" si="10"/>
        <v>0</v>
      </c>
      <c r="AE19" s="1">
        <f t="shared" si="10"/>
        <v>1</v>
      </c>
      <c r="AF19" s="1">
        <f t="shared" si="10"/>
        <v>1</v>
      </c>
      <c r="AG19" s="1">
        <f t="shared" si="10"/>
        <v>2</v>
      </c>
      <c r="AH19" s="1">
        <f t="shared" si="10"/>
        <v>0</v>
      </c>
      <c r="AI19" s="1">
        <f t="shared" si="10"/>
        <v>1</v>
      </c>
      <c r="AJ19" s="1">
        <f t="shared" si="10"/>
        <v>0</v>
      </c>
      <c r="AK19" s="1">
        <f t="shared" si="10"/>
        <v>2</v>
      </c>
      <c r="AL19" s="1">
        <f t="shared" si="10"/>
        <v>0</v>
      </c>
      <c r="AM19" s="1">
        <f t="shared" si="10"/>
        <v>2</v>
      </c>
      <c r="AN19" s="1">
        <f t="shared" si="10"/>
        <v>0</v>
      </c>
      <c r="AO19" s="1">
        <f t="shared" si="10"/>
        <v>0</v>
      </c>
      <c r="AP19" s="1">
        <f t="shared" si="10"/>
        <v>0</v>
      </c>
      <c r="AQ19" s="1">
        <f t="shared" si="10"/>
        <v>0</v>
      </c>
      <c r="AR19" s="1">
        <f t="shared" si="10"/>
        <v>2</v>
      </c>
      <c r="AS19" s="1">
        <f t="shared" si="10"/>
        <v>1</v>
      </c>
      <c r="AT19" s="1">
        <f t="shared" si="10"/>
        <v>1</v>
      </c>
      <c r="AU19" s="1">
        <f t="shared" si="10"/>
        <v>0</v>
      </c>
      <c r="AV19" s="1">
        <f t="shared" si="10"/>
        <v>1</v>
      </c>
      <c r="AW19" s="1">
        <f t="shared" si="10"/>
        <v>0</v>
      </c>
      <c r="AX19" s="1">
        <f t="shared" si="10"/>
        <v>0</v>
      </c>
      <c r="AY19" s="1">
        <f>SUM(AY6:AY18)</f>
        <v>19</v>
      </c>
    </row>
    <row r="20" spans="2:51" x14ac:dyDescent="0.25">
      <c r="N20" s="52"/>
      <c r="O20" s="52"/>
      <c r="P20" s="52"/>
      <c r="Q20" s="52"/>
    </row>
    <row r="21" spans="2:51" x14ac:dyDescent="0.25">
      <c r="B21" s="1" t="s">
        <v>32</v>
      </c>
      <c r="I21"/>
      <c r="P21" s="52"/>
    </row>
    <row r="22" spans="2:51" x14ac:dyDescent="0.25">
      <c r="B22" s="144" t="s">
        <v>2</v>
      </c>
      <c r="I22"/>
      <c r="J22" s="52"/>
      <c r="N22" s="52"/>
      <c r="O22" s="52"/>
      <c r="P22" s="52"/>
      <c r="Q22" s="52"/>
      <c r="R22" s="52"/>
      <c r="W22" s="52"/>
    </row>
    <row r="23" spans="2:51" x14ac:dyDescent="0.25">
      <c r="B23" s="144"/>
      <c r="I23"/>
      <c r="N23" s="52"/>
      <c r="O23" s="52"/>
      <c r="P23" s="52"/>
      <c r="Q23" s="52"/>
      <c r="R23" s="52"/>
      <c r="W23" s="52"/>
    </row>
    <row r="24" spans="2:51" x14ac:dyDescent="0.25">
      <c r="B24" s="10" t="s">
        <v>18</v>
      </c>
      <c r="H24" s="1">
        <f>39-13+26</f>
        <v>52</v>
      </c>
      <c r="I24"/>
      <c r="N24" s="52"/>
      <c r="O24" s="52"/>
      <c r="P24" s="52"/>
      <c r="Q24" s="52"/>
      <c r="R24" s="52"/>
      <c r="W24" s="52"/>
    </row>
    <row r="25" spans="2:51" x14ac:dyDescent="0.25">
      <c r="B25" s="17" t="s">
        <v>19</v>
      </c>
      <c r="H25" s="1">
        <v>25</v>
      </c>
      <c r="I25"/>
      <c r="N25" s="52"/>
      <c r="O25" s="52"/>
      <c r="P25" s="52"/>
      <c r="Q25" s="52"/>
      <c r="R25" s="52"/>
      <c r="S25" s="52"/>
      <c r="W25" s="52"/>
    </row>
    <row r="26" spans="2:51" x14ac:dyDescent="0.25">
      <c r="B26" s="27" t="s">
        <v>20</v>
      </c>
      <c r="H26" s="1">
        <f>7+25+13</f>
        <v>45</v>
      </c>
      <c r="I26"/>
      <c r="N26" s="52"/>
      <c r="O26" s="52"/>
      <c r="P26" s="52"/>
      <c r="Q26" s="52"/>
      <c r="R26" s="52"/>
      <c r="S26" s="52"/>
      <c r="W26" s="52"/>
    </row>
    <row r="27" spans="2:51" x14ac:dyDescent="0.25">
      <c r="B27" s="17" t="s">
        <v>21</v>
      </c>
      <c r="H27" s="1">
        <v>81</v>
      </c>
      <c r="I27"/>
      <c r="N27" s="52"/>
      <c r="O27" s="52"/>
      <c r="P27" s="52"/>
      <c r="Q27" s="52"/>
      <c r="R27" s="52"/>
      <c r="S27" s="52"/>
      <c r="W27" s="52"/>
    </row>
    <row r="28" spans="2:51" x14ac:dyDescent="0.25">
      <c r="B28" s="27" t="s">
        <v>22</v>
      </c>
      <c r="H28" s="1">
        <v>20</v>
      </c>
      <c r="I28"/>
      <c r="N28" s="52"/>
      <c r="O28" s="52"/>
      <c r="P28" s="52"/>
      <c r="Q28" s="52"/>
      <c r="R28" s="52"/>
      <c r="S28" s="52"/>
      <c r="W28" s="52"/>
    </row>
    <row r="29" spans="2:51" x14ac:dyDescent="0.25">
      <c r="B29" s="17" t="s">
        <v>23</v>
      </c>
      <c r="H29" s="1">
        <v>31</v>
      </c>
      <c r="I29"/>
      <c r="N29" s="52"/>
      <c r="O29" s="52"/>
      <c r="P29" s="52"/>
      <c r="Q29" s="52"/>
      <c r="R29" s="52"/>
      <c r="S29" s="52"/>
      <c r="W29" s="52"/>
    </row>
    <row r="30" spans="2:51" x14ac:dyDescent="0.25">
      <c r="B30" s="27" t="s">
        <v>24</v>
      </c>
      <c r="H30" s="1">
        <v>13</v>
      </c>
      <c r="I30"/>
      <c r="N30" s="52"/>
      <c r="O30" s="52"/>
      <c r="P30" s="52"/>
      <c r="Q30" s="52"/>
      <c r="R30" s="52"/>
      <c r="S30" s="52"/>
    </row>
    <row r="31" spans="2:51" x14ac:dyDescent="0.25">
      <c r="B31" s="17" t="s">
        <v>25</v>
      </c>
      <c r="H31" s="1">
        <v>49</v>
      </c>
      <c r="I31"/>
      <c r="N31" s="52"/>
      <c r="O31" s="52"/>
      <c r="P31" s="52"/>
      <c r="Q31" s="52"/>
      <c r="S31" s="52"/>
    </row>
    <row r="32" spans="2:51" x14ac:dyDescent="0.25">
      <c r="B32" s="27" t="s">
        <v>26</v>
      </c>
      <c r="H32" s="1">
        <v>22</v>
      </c>
      <c r="I32"/>
    </row>
    <row r="33" spans="2:9" x14ac:dyDescent="0.25">
      <c r="B33" s="17" t="s">
        <v>27</v>
      </c>
      <c r="G33" s="52"/>
      <c r="H33" s="1">
        <v>76</v>
      </c>
      <c r="I33"/>
    </row>
    <row r="34" spans="2:9" x14ac:dyDescent="0.25">
      <c r="B34" s="27" t="s">
        <v>28</v>
      </c>
      <c r="G34" s="52"/>
      <c r="H34" s="1">
        <v>23</v>
      </c>
      <c r="I34"/>
    </row>
    <row r="35" spans="2:9" x14ac:dyDescent="0.25">
      <c r="B35" s="17" t="s">
        <v>29</v>
      </c>
      <c r="I35"/>
    </row>
    <row r="36" spans="2:9" x14ac:dyDescent="0.25">
      <c r="B36" s="27" t="s">
        <v>30</v>
      </c>
      <c r="I36"/>
    </row>
    <row r="37" spans="2:9" x14ac:dyDescent="0.25">
      <c r="B37" s="47" t="s">
        <v>31</v>
      </c>
      <c r="H37" s="1">
        <f>SUM(H24:H36)</f>
        <v>437</v>
      </c>
      <c r="I37"/>
    </row>
    <row r="38" spans="2:9" x14ac:dyDescent="0.25">
      <c r="I38"/>
    </row>
    <row r="39" spans="2:9" x14ac:dyDescent="0.25">
      <c r="I39"/>
    </row>
    <row r="40" spans="2:9" x14ac:dyDescent="0.25">
      <c r="I40"/>
    </row>
    <row r="41" spans="2:9" x14ac:dyDescent="0.25">
      <c r="I41"/>
    </row>
  </sheetData>
  <mergeCells count="8">
    <mergeCell ref="B22:B23"/>
    <mergeCell ref="B1:S1"/>
    <mergeCell ref="B2:S2"/>
    <mergeCell ref="B4:B5"/>
    <mergeCell ref="C4:F4"/>
    <mergeCell ref="H4:K4"/>
    <mergeCell ref="L4:Q4"/>
    <mergeCell ref="R4:R5"/>
  </mergeCells>
  <printOptions horizontalCentered="1"/>
  <pageMargins left="0.25" right="0.25" top="0.75" bottom="0.75" header="0.3" footer="0.3"/>
  <pageSetup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41"/>
  <sheetViews>
    <sheetView showGridLines="0" workbookViewId="0">
      <pane xSplit="2" ySplit="5" topLeftCell="H12" activePane="bottomRight" state="frozen"/>
      <selection pane="topRight" activeCell="C1" sqref="C1"/>
      <selection pane="bottomLeft" activeCell="A6" sqref="A6"/>
      <selection pane="bottomRight" activeCell="J11" sqref="J11"/>
    </sheetView>
  </sheetViews>
  <sheetFormatPr defaultColWidth="9.140625" defaultRowHeight="15.75" x14ac:dyDescent="0.25"/>
  <cols>
    <col min="1" max="1" width="2" style="1" customWidth="1"/>
    <col min="2" max="2" width="18.42578125" style="1" customWidth="1"/>
    <col min="3" max="3" width="10.85546875" style="1" hidden="1" customWidth="1"/>
    <col min="4" max="4" width="9.140625" style="1" hidden="1" customWidth="1"/>
    <col min="5" max="5" width="10" style="1" hidden="1" customWidth="1"/>
    <col min="6" max="6" width="8.5703125" style="1" hidden="1" customWidth="1"/>
    <col min="7" max="7" width="20.85546875" style="1" hidden="1" customWidth="1"/>
    <col min="8" max="8" width="11" style="1" customWidth="1"/>
    <col min="9" max="10" width="9.7109375" style="1" customWidth="1"/>
    <col min="11" max="11" width="11.28515625" style="1" customWidth="1"/>
    <col min="12" max="12" width="11.42578125" style="1" customWidth="1"/>
    <col min="13" max="13" width="10.28515625" style="1" customWidth="1"/>
    <col min="14" max="14" width="10.140625" style="1" customWidth="1"/>
    <col min="15" max="15" width="10.28515625" style="1" hidden="1" customWidth="1"/>
    <col min="16" max="17" width="10.140625" style="1" hidden="1" customWidth="1"/>
    <col min="18" max="18" width="9.5703125" style="1" customWidth="1"/>
    <col min="19" max="19" width="21.42578125" style="1" customWidth="1"/>
    <col min="20" max="51" width="4.5703125" style="1" customWidth="1"/>
    <col min="52" max="16384" width="9.140625" style="1"/>
  </cols>
  <sheetData>
    <row r="1" spans="1:51" ht="24" customHeight="1" x14ac:dyDescent="0.25">
      <c r="B1" s="145" t="s">
        <v>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</row>
    <row r="2" spans="1:51" ht="12" customHeight="1" x14ac:dyDescent="0.25">
      <c r="T2" s="2"/>
      <c r="U2" s="3"/>
    </row>
    <row r="3" spans="1:51" ht="15.75" customHeight="1" x14ac:dyDescent="0.25">
      <c r="B3" s="146" t="s">
        <v>34</v>
      </c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3"/>
      <c r="U3" s="3"/>
    </row>
    <row r="4" spans="1:51" ht="20.25" customHeight="1" x14ac:dyDescent="0.25">
      <c r="B4" s="144" t="s">
        <v>2</v>
      </c>
      <c r="C4" s="147" t="s">
        <v>3</v>
      </c>
      <c r="D4" s="148"/>
      <c r="E4" s="148"/>
      <c r="F4" s="149"/>
      <c r="G4" s="5" t="s">
        <v>4</v>
      </c>
      <c r="H4" s="147" t="s">
        <v>33</v>
      </c>
      <c r="I4" s="148"/>
      <c r="J4" s="148"/>
      <c r="K4" s="148"/>
      <c r="L4" s="147" t="s">
        <v>6</v>
      </c>
      <c r="M4" s="148"/>
      <c r="N4" s="148"/>
      <c r="O4" s="148"/>
      <c r="P4" s="148"/>
      <c r="Q4" s="149"/>
      <c r="R4" s="150" t="s">
        <v>7</v>
      </c>
      <c r="S4" s="5" t="s">
        <v>4</v>
      </c>
      <c r="T4" s="1">
        <v>1</v>
      </c>
      <c r="U4" s="1">
        <v>2</v>
      </c>
      <c r="V4" s="1">
        <v>3</v>
      </c>
      <c r="W4" s="1">
        <v>4</v>
      </c>
      <c r="X4" s="1">
        <v>5</v>
      </c>
      <c r="Y4" s="1">
        <v>6</v>
      </c>
      <c r="Z4" s="1">
        <v>7</v>
      </c>
      <c r="AA4" s="1">
        <v>8</v>
      </c>
      <c r="AB4" s="1">
        <v>9</v>
      </c>
      <c r="AC4" s="1">
        <v>10</v>
      </c>
      <c r="AD4" s="1">
        <v>11</v>
      </c>
      <c r="AE4" s="1">
        <v>12</v>
      </c>
      <c r="AF4" s="1">
        <v>13</v>
      </c>
      <c r="AG4" s="1">
        <v>14</v>
      </c>
      <c r="AH4" s="1">
        <v>15</v>
      </c>
      <c r="AI4" s="1">
        <v>16</v>
      </c>
      <c r="AJ4" s="1">
        <v>17</v>
      </c>
      <c r="AK4" s="1">
        <v>18</v>
      </c>
      <c r="AL4" s="1">
        <v>19</v>
      </c>
      <c r="AM4" s="1">
        <v>20</v>
      </c>
      <c r="AN4" s="1">
        <v>21</v>
      </c>
      <c r="AO4" s="1">
        <v>22</v>
      </c>
      <c r="AP4" s="1">
        <v>23</v>
      </c>
      <c r="AQ4" s="1">
        <v>24</v>
      </c>
      <c r="AR4" s="1">
        <v>25</v>
      </c>
      <c r="AS4" s="1">
        <v>26</v>
      </c>
      <c r="AT4" s="1">
        <v>27</v>
      </c>
      <c r="AU4" s="1">
        <v>28</v>
      </c>
      <c r="AV4" s="1">
        <v>29</v>
      </c>
      <c r="AW4" s="1">
        <v>30</v>
      </c>
      <c r="AX4" s="1">
        <v>31</v>
      </c>
      <c r="AY4" s="1" t="s">
        <v>8</v>
      </c>
    </row>
    <row r="5" spans="1:51" ht="30.75" customHeight="1" x14ac:dyDescent="0.25">
      <c r="B5" s="144"/>
      <c r="C5" s="6" t="s">
        <v>9</v>
      </c>
      <c r="D5" s="6" t="s">
        <v>10</v>
      </c>
      <c r="E5" s="6" t="s">
        <v>11</v>
      </c>
      <c r="F5" s="6" t="s">
        <v>7</v>
      </c>
      <c r="G5" s="7" t="s">
        <v>12</v>
      </c>
      <c r="H5" s="8" t="str">
        <f>"Ngày         "&amp;LEFT(RIGHT(B3,11),6)&amp;"/19"</f>
        <v>Ngày         : 28/2/19</v>
      </c>
      <c r="I5" s="55" t="s">
        <v>13</v>
      </c>
      <c r="J5" s="6" t="s">
        <v>14</v>
      </c>
      <c r="K5" s="6" t="s">
        <v>15</v>
      </c>
      <c r="L5" s="9" t="s">
        <v>9</v>
      </c>
      <c r="M5" s="9" t="s">
        <v>10</v>
      </c>
      <c r="N5" s="9" t="s">
        <v>11</v>
      </c>
      <c r="O5" s="9" t="s">
        <v>16</v>
      </c>
      <c r="P5" s="6" t="s">
        <v>17</v>
      </c>
      <c r="Q5" s="6" t="s">
        <v>15</v>
      </c>
      <c r="R5" s="150"/>
      <c r="S5" s="7" t="s">
        <v>12</v>
      </c>
      <c r="AY5" s="1">
        <f t="shared" ref="AY5:AY18" si="0">SUM(T5:AX5)</f>
        <v>0</v>
      </c>
    </row>
    <row r="6" spans="1:51" ht="22.5" customHeight="1" x14ac:dyDescent="0.25">
      <c r="B6" s="10" t="s">
        <v>18</v>
      </c>
      <c r="C6" s="11">
        <v>72</v>
      </c>
      <c r="D6" s="54">
        <v>14</v>
      </c>
      <c r="E6" s="11">
        <f t="shared" ref="E6:E19" si="1">+C6-D6</f>
        <v>58</v>
      </c>
      <c r="F6" s="11">
        <v>10</v>
      </c>
      <c r="G6" s="11">
        <f t="shared" ref="G6:G18" si="2">+E6+F6</f>
        <v>68</v>
      </c>
      <c r="H6" s="13">
        <v>1</v>
      </c>
      <c r="I6" s="56">
        <f t="shared" ref="I6:I18" si="3">AY6</f>
        <v>1</v>
      </c>
      <c r="J6" s="13">
        <v>7</v>
      </c>
      <c r="K6" s="14">
        <f t="shared" ref="K6:K19" si="4">IF(I6=0,0,I6/J6)</f>
        <v>0.14285714285714285</v>
      </c>
      <c r="L6" s="15">
        <f t="shared" ref="L6:L18" si="5">+E6+I6</f>
        <v>59</v>
      </c>
      <c r="M6" s="15"/>
      <c r="N6" s="15">
        <f t="shared" ref="N6:N18" si="6">L6-M6</f>
        <v>59</v>
      </c>
      <c r="O6" s="13">
        <v>84</v>
      </c>
      <c r="P6" s="13">
        <f t="shared" ref="P6:P18" si="7">+AY6</f>
        <v>1</v>
      </c>
      <c r="Q6" s="14">
        <f t="shared" ref="Q6:Q19" si="8">IF(P6=0,0,P6/O6)</f>
        <v>1.1904761904761904E-2</v>
      </c>
      <c r="R6" s="15">
        <v>10</v>
      </c>
      <c r="S6" s="16">
        <f t="shared" ref="S6:S18" si="9">+R6+N6</f>
        <v>69</v>
      </c>
      <c r="AU6" s="1">
        <v>1</v>
      </c>
      <c r="AY6" s="1">
        <f t="shared" si="0"/>
        <v>1</v>
      </c>
    </row>
    <row r="7" spans="1:51" ht="22.5" customHeight="1" x14ac:dyDescent="0.25">
      <c r="B7" s="17" t="s">
        <v>19</v>
      </c>
      <c r="C7" s="18">
        <v>31</v>
      </c>
      <c r="D7" s="19"/>
      <c r="E7" s="20">
        <f t="shared" si="1"/>
        <v>31</v>
      </c>
      <c r="F7" s="20"/>
      <c r="G7" s="20">
        <f t="shared" si="2"/>
        <v>31</v>
      </c>
      <c r="H7" s="21"/>
      <c r="I7" s="57">
        <f t="shared" si="3"/>
        <v>0</v>
      </c>
      <c r="J7" s="21">
        <v>7</v>
      </c>
      <c r="K7" s="22">
        <f t="shared" si="4"/>
        <v>0</v>
      </c>
      <c r="L7" s="23">
        <f t="shared" si="5"/>
        <v>31</v>
      </c>
      <c r="M7" s="23"/>
      <c r="N7" s="23">
        <f t="shared" si="6"/>
        <v>31</v>
      </c>
      <c r="O7" s="24">
        <v>106</v>
      </c>
      <c r="P7" s="24">
        <f t="shared" si="7"/>
        <v>0</v>
      </c>
      <c r="Q7" s="22">
        <f t="shared" si="8"/>
        <v>0</v>
      </c>
      <c r="R7" s="25"/>
      <c r="S7" s="26">
        <f t="shared" si="9"/>
        <v>31</v>
      </c>
      <c r="AY7" s="1">
        <f t="shared" si="0"/>
        <v>0</v>
      </c>
    </row>
    <row r="8" spans="1:51" ht="22.5" customHeight="1" x14ac:dyDescent="0.25">
      <c r="B8" s="27" t="s">
        <v>20</v>
      </c>
      <c r="C8" s="28">
        <v>64</v>
      </c>
      <c r="D8" s="29"/>
      <c r="E8" s="28">
        <f t="shared" si="1"/>
        <v>64</v>
      </c>
      <c r="F8" s="28"/>
      <c r="G8" s="28">
        <f t="shared" si="2"/>
        <v>64</v>
      </c>
      <c r="H8" s="30"/>
      <c r="I8" s="58">
        <f t="shared" si="3"/>
        <v>0</v>
      </c>
      <c r="J8" s="30">
        <v>7</v>
      </c>
      <c r="K8" s="31">
        <f t="shared" si="4"/>
        <v>0</v>
      </c>
      <c r="L8" s="32">
        <f t="shared" si="5"/>
        <v>64</v>
      </c>
      <c r="M8" s="33"/>
      <c r="N8" s="32">
        <f t="shared" si="6"/>
        <v>64</v>
      </c>
      <c r="O8" s="30">
        <v>102</v>
      </c>
      <c r="P8" s="30">
        <f t="shared" si="7"/>
        <v>0</v>
      </c>
      <c r="Q8" s="31">
        <f t="shared" si="8"/>
        <v>0</v>
      </c>
      <c r="R8" s="32"/>
      <c r="S8" s="34">
        <f t="shared" si="9"/>
        <v>64</v>
      </c>
      <c r="AY8" s="1">
        <f t="shared" si="0"/>
        <v>0</v>
      </c>
    </row>
    <row r="9" spans="1:51" ht="22.5" customHeight="1" x14ac:dyDescent="0.25">
      <c r="B9" s="17" t="s">
        <v>21</v>
      </c>
      <c r="C9" s="18">
        <v>112</v>
      </c>
      <c r="D9" s="35"/>
      <c r="E9" s="18">
        <f t="shared" si="1"/>
        <v>112</v>
      </c>
      <c r="F9" s="18">
        <v>1</v>
      </c>
      <c r="G9" s="18">
        <f t="shared" si="2"/>
        <v>113</v>
      </c>
      <c r="H9" s="36">
        <v>1</v>
      </c>
      <c r="I9" s="58">
        <f t="shared" si="3"/>
        <v>4</v>
      </c>
      <c r="J9" s="36">
        <v>9</v>
      </c>
      <c r="K9" s="37">
        <f t="shared" si="4"/>
        <v>0.44444444444444442</v>
      </c>
      <c r="L9" s="25">
        <f t="shared" si="5"/>
        <v>116</v>
      </c>
      <c r="M9" s="54">
        <v>47</v>
      </c>
      <c r="N9" s="25">
        <f t="shared" si="6"/>
        <v>69</v>
      </c>
      <c r="O9" s="36">
        <v>160</v>
      </c>
      <c r="P9" s="36">
        <f t="shared" si="7"/>
        <v>4</v>
      </c>
      <c r="Q9" s="37">
        <f t="shared" si="8"/>
        <v>2.5000000000000001E-2</v>
      </c>
      <c r="R9" s="25">
        <v>1</v>
      </c>
      <c r="S9" s="26">
        <f t="shared" si="9"/>
        <v>70</v>
      </c>
      <c r="AH9" s="1">
        <v>1</v>
      </c>
      <c r="AK9" s="1">
        <v>1</v>
      </c>
      <c r="AM9" s="1">
        <v>1</v>
      </c>
      <c r="AU9" s="1">
        <v>1</v>
      </c>
      <c r="AY9" s="1">
        <f t="shared" si="0"/>
        <v>4</v>
      </c>
    </row>
    <row r="10" spans="1:51" ht="22.5" customHeight="1" x14ac:dyDescent="0.25">
      <c r="B10" s="27" t="s">
        <v>22</v>
      </c>
      <c r="C10" s="28">
        <v>26</v>
      </c>
      <c r="D10" s="29"/>
      <c r="E10" s="28">
        <f t="shared" si="1"/>
        <v>26</v>
      </c>
      <c r="F10" s="28"/>
      <c r="G10" s="28">
        <f t="shared" si="2"/>
        <v>26</v>
      </c>
      <c r="H10" s="38"/>
      <c r="I10" s="57">
        <f t="shared" si="3"/>
        <v>0</v>
      </c>
      <c r="J10" s="38">
        <v>4</v>
      </c>
      <c r="K10" s="39">
        <f t="shared" si="4"/>
        <v>0</v>
      </c>
      <c r="L10" s="40">
        <f t="shared" si="5"/>
        <v>26</v>
      </c>
      <c r="M10" s="40"/>
      <c r="N10" s="32">
        <f t="shared" si="6"/>
        <v>26</v>
      </c>
      <c r="O10" s="38">
        <v>71</v>
      </c>
      <c r="P10" s="38">
        <f t="shared" si="7"/>
        <v>0</v>
      </c>
      <c r="Q10" s="39">
        <f t="shared" si="8"/>
        <v>0</v>
      </c>
      <c r="R10" s="32"/>
      <c r="S10" s="41">
        <f t="shared" si="9"/>
        <v>26</v>
      </c>
      <c r="AY10" s="1">
        <f t="shared" si="0"/>
        <v>0</v>
      </c>
    </row>
    <row r="11" spans="1:51" ht="22.5" customHeight="1" x14ac:dyDescent="0.25">
      <c r="B11" s="17" t="s">
        <v>23</v>
      </c>
      <c r="C11" s="18">
        <v>36</v>
      </c>
      <c r="D11" s="35"/>
      <c r="E11" s="18">
        <f t="shared" si="1"/>
        <v>36</v>
      </c>
      <c r="F11" s="18"/>
      <c r="G11" s="18">
        <f t="shared" si="2"/>
        <v>36</v>
      </c>
      <c r="H11" s="42"/>
      <c r="I11" s="57">
        <f t="shared" si="3"/>
        <v>1</v>
      </c>
      <c r="J11" s="42">
        <v>3</v>
      </c>
      <c r="K11" s="43">
        <f t="shared" si="4"/>
        <v>0.33333333333333331</v>
      </c>
      <c r="L11" s="23">
        <f t="shared" si="5"/>
        <v>37</v>
      </c>
      <c r="M11" s="12"/>
      <c r="N11" s="25">
        <f t="shared" si="6"/>
        <v>37</v>
      </c>
      <c r="O11" s="42">
        <v>60</v>
      </c>
      <c r="P11" s="42">
        <f t="shared" si="7"/>
        <v>1</v>
      </c>
      <c r="Q11" s="43">
        <f t="shared" si="8"/>
        <v>1.6666666666666666E-2</v>
      </c>
      <c r="R11" s="25"/>
      <c r="S11" s="44">
        <f t="shared" si="9"/>
        <v>37</v>
      </c>
      <c r="U11" s="1">
        <v>1</v>
      </c>
      <c r="AY11" s="1">
        <f t="shared" si="0"/>
        <v>1</v>
      </c>
    </row>
    <row r="12" spans="1:51" ht="22.5" customHeight="1" x14ac:dyDescent="0.25">
      <c r="B12" s="27" t="s">
        <v>24</v>
      </c>
      <c r="C12" s="28">
        <v>14</v>
      </c>
      <c r="D12" s="29"/>
      <c r="E12" s="28">
        <f t="shared" si="1"/>
        <v>14</v>
      </c>
      <c r="F12" s="28"/>
      <c r="G12" s="28">
        <f t="shared" si="2"/>
        <v>14</v>
      </c>
      <c r="H12" s="38"/>
      <c r="I12" s="57">
        <f t="shared" si="3"/>
        <v>0</v>
      </c>
      <c r="J12" s="38">
        <v>1</v>
      </c>
      <c r="K12" s="39">
        <f t="shared" si="4"/>
        <v>0</v>
      </c>
      <c r="L12" s="40">
        <f t="shared" si="5"/>
        <v>14</v>
      </c>
      <c r="M12" s="40"/>
      <c r="N12" s="32">
        <f t="shared" si="6"/>
        <v>14</v>
      </c>
      <c r="O12" s="38">
        <v>36</v>
      </c>
      <c r="P12" s="38">
        <f t="shared" si="7"/>
        <v>0</v>
      </c>
      <c r="Q12" s="39">
        <f t="shared" si="8"/>
        <v>0</v>
      </c>
      <c r="R12" s="32"/>
      <c r="S12" s="41">
        <f t="shared" si="9"/>
        <v>14</v>
      </c>
      <c r="AY12" s="1">
        <f t="shared" si="0"/>
        <v>0</v>
      </c>
    </row>
    <row r="13" spans="1:51" ht="22.5" customHeight="1" x14ac:dyDescent="0.25">
      <c r="B13" s="17" t="s">
        <v>25</v>
      </c>
      <c r="C13" s="18">
        <v>22</v>
      </c>
      <c r="D13" s="35"/>
      <c r="E13" s="18">
        <f t="shared" si="1"/>
        <v>22</v>
      </c>
      <c r="F13" s="18"/>
      <c r="G13" s="18">
        <f t="shared" si="2"/>
        <v>22</v>
      </c>
      <c r="H13" s="42"/>
      <c r="I13" s="57">
        <f t="shared" si="3"/>
        <v>0</v>
      </c>
      <c r="J13" s="42">
        <v>0</v>
      </c>
      <c r="K13" s="43">
        <f t="shared" si="4"/>
        <v>0</v>
      </c>
      <c r="L13" s="25">
        <f t="shared" si="5"/>
        <v>22</v>
      </c>
      <c r="M13" s="45"/>
      <c r="N13" s="25">
        <f t="shared" si="6"/>
        <v>22</v>
      </c>
      <c r="O13" s="42">
        <v>31</v>
      </c>
      <c r="P13" s="42">
        <f t="shared" si="7"/>
        <v>0</v>
      </c>
      <c r="Q13" s="43">
        <f t="shared" si="8"/>
        <v>0</v>
      </c>
      <c r="R13" s="25"/>
      <c r="S13" s="44">
        <f t="shared" si="9"/>
        <v>22</v>
      </c>
      <c r="AY13" s="1">
        <f t="shared" si="0"/>
        <v>0</v>
      </c>
    </row>
    <row r="14" spans="1:51" ht="22.5" customHeight="1" x14ac:dyDescent="0.25">
      <c r="B14" s="27" t="s">
        <v>26</v>
      </c>
      <c r="C14" s="28">
        <v>49</v>
      </c>
      <c r="D14" s="29"/>
      <c r="E14" s="28">
        <f t="shared" si="1"/>
        <v>49</v>
      </c>
      <c r="F14" s="28"/>
      <c r="G14" s="28">
        <f t="shared" si="2"/>
        <v>49</v>
      </c>
      <c r="H14" s="38"/>
      <c r="I14" s="57">
        <f t="shared" si="3"/>
        <v>0</v>
      </c>
      <c r="J14" s="38">
        <v>1</v>
      </c>
      <c r="K14" s="39">
        <f t="shared" si="4"/>
        <v>0</v>
      </c>
      <c r="L14" s="40">
        <f t="shared" si="5"/>
        <v>49</v>
      </c>
      <c r="M14" s="33"/>
      <c r="N14" s="32">
        <f t="shared" si="6"/>
        <v>49</v>
      </c>
      <c r="O14" s="38">
        <v>50</v>
      </c>
      <c r="P14" s="38">
        <f t="shared" si="7"/>
        <v>0</v>
      </c>
      <c r="Q14" s="39">
        <f t="shared" si="8"/>
        <v>0</v>
      </c>
      <c r="R14" s="32"/>
      <c r="S14" s="41">
        <f t="shared" si="9"/>
        <v>49</v>
      </c>
      <c r="AY14" s="1">
        <f t="shared" si="0"/>
        <v>0</v>
      </c>
    </row>
    <row r="15" spans="1:51" ht="22.5" customHeight="1" x14ac:dyDescent="0.25">
      <c r="A15" s="17"/>
      <c r="B15" s="17" t="s">
        <v>27</v>
      </c>
      <c r="C15" s="18">
        <v>79</v>
      </c>
      <c r="D15" s="35"/>
      <c r="E15" s="18">
        <f t="shared" si="1"/>
        <v>79</v>
      </c>
      <c r="F15" s="18">
        <v>16</v>
      </c>
      <c r="G15" s="18">
        <f t="shared" si="2"/>
        <v>95</v>
      </c>
      <c r="H15" s="42"/>
      <c r="I15" s="57">
        <f t="shared" si="3"/>
        <v>1</v>
      </c>
      <c r="J15" s="42">
        <v>10</v>
      </c>
      <c r="K15" s="43">
        <f t="shared" si="4"/>
        <v>0.1</v>
      </c>
      <c r="L15" s="25">
        <f t="shared" si="5"/>
        <v>80</v>
      </c>
      <c r="M15" s="45"/>
      <c r="N15" s="25">
        <f t="shared" si="6"/>
        <v>80</v>
      </c>
      <c r="O15" s="42">
        <v>120</v>
      </c>
      <c r="P15" s="42">
        <f t="shared" si="7"/>
        <v>1</v>
      </c>
      <c r="Q15" s="43">
        <f t="shared" si="8"/>
        <v>8.3333333333333332E-3</v>
      </c>
      <c r="R15" s="53">
        <v>16</v>
      </c>
      <c r="S15" s="44">
        <f t="shared" si="9"/>
        <v>96</v>
      </c>
      <c r="AQ15" s="1">
        <v>1</v>
      </c>
      <c r="AY15" s="1">
        <f t="shared" si="0"/>
        <v>1</v>
      </c>
    </row>
    <row r="16" spans="1:51" ht="22.5" customHeight="1" x14ac:dyDescent="0.25">
      <c r="B16" s="27" t="s">
        <v>28</v>
      </c>
      <c r="C16" s="28">
        <v>26</v>
      </c>
      <c r="D16" s="29"/>
      <c r="E16" s="28">
        <f t="shared" si="1"/>
        <v>26</v>
      </c>
      <c r="F16" s="28"/>
      <c r="G16" s="28">
        <f t="shared" si="2"/>
        <v>26</v>
      </c>
      <c r="H16" s="38"/>
      <c r="I16" s="57">
        <f t="shared" si="3"/>
        <v>1</v>
      </c>
      <c r="J16" s="38">
        <v>7</v>
      </c>
      <c r="K16" s="39">
        <f t="shared" si="4"/>
        <v>0.14285714285714285</v>
      </c>
      <c r="L16" s="40">
        <f t="shared" si="5"/>
        <v>27</v>
      </c>
      <c r="M16" s="40"/>
      <c r="N16" s="32">
        <f t="shared" si="6"/>
        <v>27</v>
      </c>
      <c r="O16" s="38">
        <v>90</v>
      </c>
      <c r="P16" s="38">
        <f t="shared" si="7"/>
        <v>1</v>
      </c>
      <c r="Q16" s="39">
        <f t="shared" si="8"/>
        <v>1.1111111111111112E-2</v>
      </c>
      <c r="R16" s="32"/>
      <c r="S16" s="41">
        <f t="shared" si="9"/>
        <v>27</v>
      </c>
      <c r="AP16" s="1">
        <v>1</v>
      </c>
      <c r="AY16" s="1">
        <f t="shared" si="0"/>
        <v>1</v>
      </c>
    </row>
    <row r="17" spans="2:51" ht="22.5" customHeight="1" x14ac:dyDescent="0.25">
      <c r="B17" s="17" t="s">
        <v>29</v>
      </c>
      <c r="C17" s="18">
        <v>4</v>
      </c>
      <c r="D17" s="35"/>
      <c r="E17" s="18">
        <f t="shared" si="1"/>
        <v>4</v>
      </c>
      <c r="F17" s="18"/>
      <c r="G17" s="18">
        <f t="shared" si="2"/>
        <v>4</v>
      </c>
      <c r="H17" s="42"/>
      <c r="I17" s="57">
        <f t="shared" si="3"/>
        <v>0</v>
      </c>
      <c r="J17" s="42">
        <v>2</v>
      </c>
      <c r="K17" s="43">
        <f t="shared" si="4"/>
        <v>0</v>
      </c>
      <c r="L17" s="25">
        <f t="shared" si="5"/>
        <v>4</v>
      </c>
      <c r="M17" s="45"/>
      <c r="N17" s="25">
        <f t="shared" si="6"/>
        <v>4</v>
      </c>
      <c r="O17" s="42">
        <v>24</v>
      </c>
      <c r="P17" s="42">
        <f t="shared" si="7"/>
        <v>0</v>
      </c>
      <c r="Q17" s="43">
        <f t="shared" si="8"/>
        <v>0</v>
      </c>
      <c r="R17" s="25"/>
      <c r="S17" s="44">
        <f t="shared" si="9"/>
        <v>4</v>
      </c>
      <c r="AY17" s="1">
        <f t="shared" si="0"/>
        <v>0</v>
      </c>
    </row>
    <row r="18" spans="2:51" ht="22.5" customHeight="1" x14ac:dyDescent="0.25">
      <c r="B18" s="27" t="s">
        <v>30</v>
      </c>
      <c r="C18" s="28">
        <v>0</v>
      </c>
      <c r="D18" s="29"/>
      <c r="E18" s="28">
        <f t="shared" si="1"/>
        <v>0</v>
      </c>
      <c r="F18" s="28"/>
      <c r="G18" s="28">
        <f t="shared" si="2"/>
        <v>0</v>
      </c>
      <c r="H18" s="38"/>
      <c r="I18" s="57">
        <f t="shared" si="3"/>
        <v>0</v>
      </c>
      <c r="J18" s="38">
        <v>0</v>
      </c>
      <c r="K18" s="39">
        <f t="shared" si="4"/>
        <v>0</v>
      </c>
      <c r="L18" s="40">
        <f t="shared" si="5"/>
        <v>0</v>
      </c>
      <c r="M18" s="33"/>
      <c r="N18" s="32">
        <f t="shared" si="6"/>
        <v>0</v>
      </c>
      <c r="O18" s="38">
        <v>0</v>
      </c>
      <c r="P18" s="38">
        <f t="shared" si="7"/>
        <v>0</v>
      </c>
      <c r="Q18" s="39">
        <f t="shared" si="8"/>
        <v>0</v>
      </c>
      <c r="R18" s="32"/>
      <c r="S18" s="41">
        <f t="shared" si="9"/>
        <v>0</v>
      </c>
      <c r="AY18" s="1">
        <f t="shared" si="0"/>
        <v>0</v>
      </c>
    </row>
    <row r="19" spans="2:51" ht="24" customHeight="1" x14ac:dyDescent="0.25">
      <c r="B19" s="47" t="s">
        <v>31</v>
      </c>
      <c r="C19" s="48">
        <f>SUM(C6:C18)</f>
        <v>535</v>
      </c>
      <c r="D19" s="49">
        <f>SUM(D6:D18)</f>
        <v>14</v>
      </c>
      <c r="E19" s="48">
        <f t="shared" si="1"/>
        <v>521</v>
      </c>
      <c r="F19" s="48">
        <f>SUM(F6:F18)</f>
        <v>27</v>
      </c>
      <c r="G19" s="48">
        <f>SUM(G6:G18)</f>
        <v>548</v>
      </c>
      <c r="H19" s="48">
        <f>SUM(H6:H18)</f>
        <v>2</v>
      </c>
      <c r="I19" s="49">
        <f>SUM(I6:I18)</f>
        <v>8</v>
      </c>
      <c r="J19" s="48">
        <f>SUM(J6:J18)</f>
        <v>58</v>
      </c>
      <c r="K19" s="50">
        <f t="shared" si="4"/>
        <v>0.13793103448275862</v>
      </c>
      <c r="L19" s="48">
        <f>SUM(L6:L18)</f>
        <v>529</v>
      </c>
      <c r="M19" s="49">
        <f>SUM(M6:M18)</f>
        <v>47</v>
      </c>
      <c r="N19" s="48">
        <f>SUM(N6:N18)</f>
        <v>482</v>
      </c>
      <c r="O19" s="48">
        <f>SUM(O6:O18)</f>
        <v>934</v>
      </c>
      <c r="P19" s="48">
        <f>SUM(P6:P18)</f>
        <v>8</v>
      </c>
      <c r="Q19" s="50">
        <f t="shared" si="8"/>
        <v>8.5653104925053538E-3</v>
      </c>
      <c r="R19" s="48">
        <f t="shared" ref="R19:AY19" si="10">SUM(R6:R18)</f>
        <v>27</v>
      </c>
      <c r="S19" s="51">
        <f t="shared" si="10"/>
        <v>509</v>
      </c>
      <c r="T19" s="1">
        <f t="shared" si="10"/>
        <v>0</v>
      </c>
      <c r="U19" s="1">
        <f t="shared" si="10"/>
        <v>1</v>
      </c>
      <c r="V19" s="1">
        <f t="shared" si="10"/>
        <v>0</v>
      </c>
      <c r="W19" s="1">
        <f t="shared" si="10"/>
        <v>0</v>
      </c>
      <c r="X19" s="1">
        <f t="shared" si="10"/>
        <v>0</v>
      </c>
      <c r="Y19" s="1">
        <f t="shared" si="10"/>
        <v>0</v>
      </c>
      <c r="Z19" s="1">
        <f t="shared" si="10"/>
        <v>0</v>
      </c>
      <c r="AA19" s="1">
        <f t="shared" si="10"/>
        <v>0</v>
      </c>
      <c r="AB19" s="1">
        <f t="shared" si="10"/>
        <v>0</v>
      </c>
      <c r="AC19" s="1">
        <f t="shared" si="10"/>
        <v>0</v>
      </c>
      <c r="AD19" s="1">
        <f t="shared" si="10"/>
        <v>0</v>
      </c>
      <c r="AE19" s="1">
        <f t="shared" si="10"/>
        <v>0</v>
      </c>
      <c r="AF19" s="1">
        <f t="shared" si="10"/>
        <v>0</v>
      </c>
      <c r="AG19" s="1">
        <f t="shared" si="10"/>
        <v>0</v>
      </c>
      <c r="AH19" s="1">
        <f t="shared" si="10"/>
        <v>1</v>
      </c>
      <c r="AI19" s="1">
        <f t="shared" si="10"/>
        <v>0</v>
      </c>
      <c r="AJ19" s="1">
        <f t="shared" si="10"/>
        <v>0</v>
      </c>
      <c r="AK19" s="1">
        <f t="shared" si="10"/>
        <v>1</v>
      </c>
      <c r="AL19" s="1">
        <f t="shared" si="10"/>
        <v>0</v>
      </c>
      <c r="AM19" s="1">
        <f t="shared" si="10"/>
        <v>1</v>
      </c>
      <c r="AN19" s="1">
        <f t="shared" si="10"/>
        <v>0</v>
      </c>
      <c r="AO19" s="1">
        <f t="shared" si="10"/>
        <v>0</v>
      </c>
      <c r="AP19" s="1">
        <f t="shared" si="10"/>
        <v>1</v>
      </c>
      <c r="AQ19" s="1">
        <f t="shared" si="10"/>
        <v>1</v>
      </c>
      <c r="AR19" s="1">
        <f t="shared" si="10"/>
        <v>0</v>
      </c>
      <c r="AS19" s="1">
        <f t="shared" si="10"/>
        <v>0</v>
      </c>
      <c r="AT19" s="1">
        <f t="shared" si="10"/>
        <v>0</v>
      </c>
      <c r="AU19" s="1">
        <f t="shared" si="10"/>
        <v>2</v>
      </c>
      <c r="AV19" s="1">
        <f t="shared" si="10"/>
        <v>0</v>
      </c>
      <c r="AW19" s="1">
        <f t="shared" si="10"/>
        <v>0</v>
      </c>
      <c r="AX19" s="1">
        <f t="shared" si="10"/>
        <v>0</v>
      </c>
      <c r="AY19" s="1">
        <f t="shared" si="10"/>
        <v>8</v>
      </c>
    </row>
    <row r="20" spans="2:51" x14ac:dyDescent="0.25">
      <c r="N20" s="52"/>
      <c r="O20" s="52"/>
      <c r="P20" s="52"/>
      <c r="Q20" s="52"/>
    </row>
    <row r="21" spans="2:51" x14ac:dyDescent="0.25">
      <c r="B21" s="1" t="s">
        <v>32</v>
      </c>
      <c r="I21"/>
      <c r="P21" s="52"/>
    </row>
    <row r="22" spans="2:51" x14ac:dyDescent="0.25">
      <c r="B22" s="144" t="s">
        <v>2</v>
      </c>
      <c r="I22"/>
      <c r="J22" s="52"/>
      <c r="N22" s="52"/>
      <c r="O22" s="52"/>
      <c r="P22" s="52"/>
      <c r="Q22" s="52"/>
      <c r="R22" s="52"/>
      <c r="W22" s="52"/>
    </row>
    <row r="23" spans="2:51" x14ac:dyDescent="0.25">
      <c r="B23" s="144"/>
      <c r="I23"/>
      <c r="N23" s="52"/>
      <c r="O23" s="52"/>
      <c r="P23" s="52"/>
      <c r="Q23" s="52"/>
      <c r="R23" s="52"/>
      <c r="W23" s="52"/>
    </row>
    <row r="24" spans="2:51" x14ac:dyDescent="0.25">
      <c r="B24" s="10" t="s">
        <v>18</v>
      </c>
      <c r="H24" s="1">
        <f>39-13+26</f>
        <v>52</v>
      </c>
      <c r="I24"/>
      <c r="N24" s="52"/>
      <c r="O24" s="52"/>
      <c r="P24" s="52"/>
      <c r="Q24" s="52"/>
      <c r="R24" s="52"/>
      <c r="W24" s="52"/>
    </row>
    <row r="25" spans="2:51" x14ac:dyDescent="0.25">
      <c r="B25" s="17" t="s">
        <v>19</v>
      </c>
      <c r="H25" s="1">
        <v>25</v>
      </c>
      <c r="I25"/>
      <c r="N25" s="52"/>
      <c r="O25" s="52"/>
      <c r="P25" s="52"/>
      <c r="Q25" s="52"/>
      <c r="R25" s="52"/>
      <c r="S25" s="52"/>
      <c r="W25" s="52"/>
    </row>
    <row r="26" spans="2:51" x14ac:dyDescent="0.25">
      <c r="B26" s="27" t="s">
        <v>20</v>
      </c>
      <c r="H26" s="1">
        <f>7+25+13</f>
        <v>45</v>
      </c>
      <c r="I26"/>
      <c r="N26" s="52"/>
      <c r="O26" s="52"/>
      <c r="P26" s="52"/>
      <c r="Q26" s="52"/>
      <c r="R26" s="52"/>
      <c r="S26" s="52"/>
      <c r="W26" s="52"/>
    </row>
    <row r="27" spans="2:51" x14ac:dyDescent="0.25">
      <c r="B27" s="17" t="s">
        <v>21</v>
      </c>
      <c r="H27" s="1">
        <v>81</v>
      </c>
      <c r="I27"/>
      <c r="N27" s="52"/>
      <c r="O27" s="52"/>
      <c r="P27" s="52"/>
      <c r="Q27" s="52"/>
      <c r="R27" s="52"/>
      <c r="S27" s="52"/>
      <c r="W27" s="52"/>
    </row>
    <row r="28" spans="2:51" x14ac:dyDescent="0.25">
      <c r="B28" s="27" t="s">
        <v>22</v>
      </c>
      <c r="H28" s="1">
        <v>20</v>
      </c>
      <c r="I28"/>
      <c r="N28" s="52"/>
      <c r="O28" s="52"/>
      <c r="P28" s="52"/>
      <c r="Q28" s="52"/>
      <c r="R28" s="52"/>
      <c r="S28" s="52"/>
      <c r="W28" s="52"/>
    </row>
    <row r="29" spans="2:51" x14ac:dyDescent="0.25">
      <c r="B29" s="17" t="s">
        <v>23</v>
      </c>
      <c r="H29" s="1">
        <v>31</v>
      </c>
      <c r="I29"/>
      <c r="N29" s="52"/>
      <c r="O29" s="52"/>
      <c r="P29" s="52"/>
      <c r="Q29" s="52"/>
      <c r="R29" s="52"/>
      <c r="S29" s="52"/>
      <c r="W29" s="52"/>
    </row>
    <row r="30" spans="2:51" x14ac:dyDescent="0.25">
      <c r="B30" s="27" t="s">
        <v>24</v>
      </c>
      <c r="H30" s="1">
        <v>13</v>
      </c>
      <c r="I30"/>
      <c r="N30" s="52"/>
      <c r="O30" s="52"/>
      <c r="P30" s="52"/>
      <c r="Q30" s="52"/>
      <c r="R30" s="52"/>
      <c r="S30" s="52"/>
    </row>
    <row r="31" spans="2:51" x14ac:dyDescent="0.25">
      <c r="B31" s="17" t="s">
        <v>25</v>
      </c>
      <c r="H31" s="1">
        <v>49</v>
      </c>
      <c r="I31"/>
      <c r="N31" s="52"/>
      <c r="O31" s="52"/>
      <c r="P31" s="52"/>
      <c r="Q31" s="52"/>
      <c r="S31" s="52"/>
    </row>
    <row r="32" spans="2:51" x14ac:dyDescent="0.25">
      <c r="B32" s="27" t="s">
        <v>26</v>
      </c>
      <c r="H32" s="1">
        <v>22</v>
      </c>
      <c r="I32"/>
    </row>
    <row r="33" spans="2:9" x14ac:dyDescent="0.25">
      <c r="B33" s="17" t="s">
        <v>27</v>
      </c>
      <c r="G33" s="52"/>
      <c r="H33" s="1">
        <v>76</v>
      </c>
      <c r="I33"/>
    </row>
    <row r="34" spans="2:9" x14ac:dyDescent="0.25">
      <c r="B34" s="27" t="s">
        <v>28</v>
      </c>
      <c r="G34" s="52"/>
      <c r="H34" s="1">
        <v>23</v>
      </c>
      <c r="I34"/>
    </row>
    <row r="35" spans="2:9" x14ac:dyDescent="0.25">
      <c r="B35" s="17" t="s">
        <v>29</v>
      </c>
      <c r="I35"/>
    </row>
    <row r="36" spans="2:9" x14ac:dyDescent="0.25">
      <c r="B36" s="27" t="s">
        <v>30</v>
      </c>
      <c r="I36"/>
    </row>
    <row r="37" spans="2:9" x14ac:dyDescent="0.25">
      <c r="B37" s="47" t="s">
        <v>31</v>
      </c>
      <c r="H37" s="1">
        <f>SUM(H24:H36)</f>
        <v>437</v>
      </c>
      <c r="I37"/>
    </row>
    <row r="38" spans="2:9" x14ac:dyDescent="0.25">
      <c r="I38"/>
    </row>
    <row r="39" spans="2:9" x14ac:dyDescent="0.25">
      <c r="I39"/>
    </row>
    <row r="40" spans="2:9" x14ac:dyDescent="0.25">
      <c r="I40"/>
    </row>
    <row r="41" spans="2:9" x14ac:dyDescent="0.25">
      <c r="I41"/>
    </row>
  </sheetData>
  <mergeCells count="8">
    <mergeCell ref="B22:B23"/>
    <mergeCell ref="B1:S1"/>
    <mergeCell ref="B3:S3"/>
    <mergeCell ref="B4:B5"/>
    <mergeCell ref="C4:F4"/>
    <mergeCell ref="H4:K4"/>
    <mergeCell ref="L4:Q4"/>
    <mergeCell ref="R4:R5"/>
  </mergeCells>
  <printOptions horizontalCentered="1"/>
  <pageMargins left="0.25" right="0.25" top="0.75" bottom="0.75" header="0.3" footer="0.3"/>
  <pageSetup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zoomScale="80" zoomScaleNormal="80" workbookViewId="0">
      <pane xSplit="2" ySplit="5" topLeftCell="C6" activePane="bottomRight" state="frozen"/>
      <selection pane="topRight" activeCell="E1" sqref="E1"/>
      <selection pane="bottomLeft" activeCell="A7" sqref="A7"/>
      <selection pane="bottomRight" activeCell="I18" sqref="I18"/>
    </sheetView>
  </sheetViews>
  <sheetFormatPr defaultRowHeight="15" x14ac:dyDescent="0.25"/>
  <cols>
    <col min="1" max="1" width="7.7109375" style="116" customWidth="1"/>
    <col min="2" max="2" width="50.7109375" style="116" bestFit="1" customWidth="1"/>
    <col min="3" max="3" width="29" style="116" customWidth="1"/>
    <col min="4" max="4" width="67" style="116" customWidth="1"/>
    <col min="5" max="5" width="14.42578125" style="117" bestFit="1" customWidth="1"/>
    <col min="6" max="6" width="9.140625" style="116" customWidth="1"/>
    <col min="7" max="237" width="9.140625" style="116"/>
    <col min="238" max="238" width="10.85546875" style="116" bestFit="1" customWidth="1"/>
    <col min="239" max="239" width="12.85546875" style="116" bestFit="1" customWidth="1"/>
    <col min="240" max="240" width="60.28515625" style="116" customWidth="1"/>
    <col min="241" max="241" width="68.7109375" style="116" customWidth="1"/>
    <col min="242" max="242" width="12" style="116" bestFit="1" customWidth="1"/>
    <col min="243" max="243" width="10.5703125" style="116" customWidth="1"/>
    <col min="244" max="244" width="13" style="116" bestFit="1" customWidth="1"/>
    <col min="245" max="261" width="0" style="116" hidden="1" customWidth="1"/>
    <col min="262" max="493" width="9.140625" style="116"/>
    <col min="494" max="494" width="10.85546875" style="116" bestFit="1" customWidth="1"/>
    <col min="495" max="495" width="12.85546875" style="116" bestFit="1" customWidth="1"/>
    <col min="496" max="496" width="60.28515625" style="116" customWidth="1"/>
    <col min="497" max="497" width="68.7109375" style="116" customWidth="1"/>
    <col min="498" max="498" width="12" style="116" bestFit="1" customWidth="1"/>
    <col min="499" max="499" width="10.5703125" style="116" customWidth="1"/>
    <col min="500" max="500" width="13" style="116" bestFit="1" customWidth="1"/>
    <col min="501" max="517" width="0" style="116" hidden="1" customWidth="1"/>
    <col min="518" max="749" width="9.140625" style="116"/>
    <col min="750" max="750" width="10.85546875" style="116" bestFit="1" customWidth="1"/>
    <col min="751" max="751" width="12.85546875" style="116" bestFit="1" customWidth="1"/>
    <col min="752" max="752" width="60.28515625" style="116" customWidth="1"/>
    <col min="753" max="753" width="68.7109375" style="116" customWidth="1"/>
    <col min="754" max="754" width="12" style="116" bestFit="1" customWidth="1"/>
    <col min="755" max="755" width="10.5703125" style="116" customWidth="1"/>
    <col min="756" max="756" width="13" style="116" bestFit="1" customWidth="1"/>
    <col min="757" max="773" width="0" style="116" hidden="1" customWidth="1"/>
    <col min="774" max="1005" width="9.140625" style="116"/>
    <col min="1006" max="1006" width="10.85546875" style="116" bestFit="1" customWidth="1"/>
    <col min="1007" max="1007" width="12.85546875" style="116" bestFit="1" customWidth="1"/>
    <col min="1008" max="1008" width="60.28515625" style="116" customWidth="1"/>
    <col min="1009" max="1009" width="68.7109375" style="116" customWidth="1"/>
    <col min="1010" max="1010" width="12" style="116" bestFit="1" customWidth="1"/>
    <col min="1011" max="1011" width="10.5703125" style="116" customWidth="1"/>
    <col min="1012" max="1012" width="13" style="116" bestFit="1" customWidth="1"/>
    <col min="1013" max="1029" width="0" style="116" hidden="1" customWidth="1"/>
    <col min="1030" max="1261" width="9.140625" style="116"/>
    <col min="1262" max="1262" width="10.85546875" style="116" bestFit="1" customWidth="1"/>
    <col min="1263" max="1263" width="12.85546875" style="116" bestFit="1" customWidth="1"/>
    <col min="1264" max="1264" width="60.28515625" style="116" customWidth="1"/>
    <col min="1265" max="1265" width="68.7109375" style="116" customWidth="1"/>
    <col min="1266" max="1266" width="12" style="116" bestFit="1" customWidth="1"/>
    <col min="1267" max="1267" width="10.5703125" style="116" customWidth="1"/>
    <col min="1268" max="1268" width="13" style="116" bestFit="1" customWidth="1"/>
    <col min="1269" max="1285" width="0" style="116" hidden="1" customWidth="1"/>
    <col min="1286" max="1517" width="9.140625" style="116"/>
    <col min="1518" max="1518" width="10.85546875" style="116" bestFit="1" customWidth="1"/>
    <col min="1519" max="1519" width="12.85546875" style="116" bestFit="1" customWidth="1"/>
    <col min="1520" max="1520" width="60.28515625" style="116" customWidth="1"/>
    <col min="1521" max="1521" width="68.7109375" style="116" customWidth="1"/>
    <col min="1522" max="1522" width="12" style="116" bestFit="1" customWidth="1"/>
    <col min="1523" max="1523" width="10.5703125" style="116" customWidth="1"/>
    <col min="1524" max="1524" width="13" style="116" bestFit="1" customWidth="1"/>
    <col min="1525" max="1541" width="0" style="116" hidden="1" customWidth="1"/>
    <col min="1542" max="1773" width="9.140625" style="116"/>
    <col min="1774" max="1774" width="10.85546875" style="116" bestFit="1" customWidth="1"/>
    <col min="1775" max="1775" width="12.85546875" style="116" bestFit="1" customWidth="1"/>
    <col min="1776" max="1776" width="60.28515625" style="116" customWidth="1"/>
    <col min="1777" max="1777" width="68.7109375" style="116" customWidth="1"/>
    <col min="1778" max="1778" width="12" style="116" bestFit="1" customWidth="1"/>
    <col min="1779" max="1779" width="10.5703125" style="116" customWidth="1"/>
    <col min="1780" max="1780" width="13" style="116" bestFit="1" customWidth="1"/>
    <col min="1781" max="1797" width="0" style="116" hidden="1" customWidth="1"/>
    <col min="1798" max="2029" width="9.140625" style="116"/>
    <col min="2030" max="2030" width="10.85546875" style="116" bestFit="1" customWidth="1"/>
    <col min="2031" max="2031" width="12.85546875" style="116" bestFit="1" customWidth="1"/>
    <col min="2032" max="2032" width="60.28515625" style="116" customWidth="1"/>
    <col min="2033" max="2033" width="68.7109375" style="116" customWidth="1"/>
    <col min="2034" max="2034" width="12" style="116" bestFit="1" customWidth="1"/>
    <col min="2035" max="2035" width="10.5703125" style="116" customWidth="1"/>
    <col min="2036" max="2036" width="13" style="116" bestFit="1" customWidth="1"/>
    <col min="2037" max="2053" width="0" style="116" hidden="1" customWidth="1"/>
    <col min="2054" max="2285" width="9.140625" style="116"/>
    <col min="2286" max="2286" width="10.85546875" style="116" bestFit="1" customWidth="1"/>
    <col min="2287" max="2287" width="12.85546875" style="116" bestFit="1" customWidth="1"/>
    <col min="2288" max="2288" width="60.28515625" style="116" customWidth="1"/>
    <col min="2289" max="2289" width="68.7109375" style="116" customWidth="1"/>
    <col min="2290" max="2290" width="12" style="116" bestFit="1" customWidth="1"/>
    <col min="2291" max="2291" width="10.5703125" style="116" customWidth="1"/>
    <col min="2292" max="2292" width="13" style="116" bestFit="1" customWidth="1"/>
    <col min="2293" max="2309" width="0" style="116" hidden="1" customWidth="1"/>
    <col min="2310" max="2541" width="9.140625" style="116"/>
    <col min="2542" max="2542" width="10.85546875" style="116" bestFit="1" customWidth="1"/>
    <col min="2543" max="2543" width="12.85546875" style="116" bestFit="1" customWidth="1"/>
    <col min="2544" max="2544" width="60.28515625" style="116" customWidth="1"/>
    <col min="2545" max="2545" width="68.7109375" style="116" customWidth="1"/>
    <col min="2546" max="2546" width="12" style="116" bestFit="1" customWidth="1"/>
    <col min="2547" max="2547" width="10.5703125" style="116" customWidth="1"/>
    <col min="2548" max="2548" width="13" style="116" bestFit="1" customWidth="1"/>
    <col min="2549" max="2565" width="0" style="116" hidden="1" customWidth="1"/>
    <col min="2566" max="2797" width="9.140625" style="116"/>
    <col min="2798" max="2798" width="10.85546875" style="116" bestFit="1" customWidth="1"/>
    <col min="2799" max="2799" width="12.85546875" style="116" bestFit="1" customWidth="1"/>
    <col min="2800" max="2800" width="60.28515625" style="116" customWidth="1"/>
    <col min="2801" max="2801" width="68.7109375" style="116" customWidth="1"/>
    <col min="2802" max="2802" width="12" style="116" bestFit="1" customWidth="1"/>
    <col min="2803" max="2803" width="10.5703125" style="116" customWidth="1"/>
    <col min="2804" max="2804" width="13" style="116" bestFit="1" customWidth="1"/>
    <col min="2805" max="2821" width="0" style="116" hidden="1" customWidth="1"/>
    <col min="2822" max="3053" width="9.140625" style="116"/>
    <col min="3054" max="3054" width="10.85546875" style="116" bestFit="1" customWidth="1"/>
    <col min="3055" max="3055" width="12.85546875" style="116" bestFit="1" customWidth="1"/>
    <col min="3056" max="3056" width="60.28515625" style="116" customWidth="1"/>
    <col min="3057" max="3057" width="68.7109375" style="116" customWidth="1"/>
    <col min="3058" max="3058" width="12" style="116" bestFit="1" customWidth="1"/>
    <col min="3059" max="3059" width="10.5703125" style="116" customWidth="1"/>
    <col min="3060" max="3060" width="13" style="116" bestFit="1" customWidth="1"/>
    <col min="3061" max="3077" width="0" style="116" hidden="1" customWidth="1"/>
    <col min="3078" max="3309" width="9.140625" style="116"/>
    <col min="3310" max="3310" width="10.85546875" style="116" bestFit="1" customWidth="1"/>
    <col min="3311" max="3311" width="12.85546875" style="116" bestFit="1" customWidth="1"/>
    <col min="3312" max="3312" width="60.28515625" style="116" customWidth="1"/>
    <col min="3313" max="3313" width="68.7109375" style="116" customWidth="1"/>
    <col min="3314" max="3314" width="12" style="116" bestFit="1" customWidth="1"/>
    <col min="3315" max="3315" width="10.5703125" style="116" customWidth="1"/>
    <col min="3316" max="3316" width="13" style="116" bestFit="1" customWidth="1"/>
    <col min="3317" max="3333" width="0" style="116" hidden="1" customWidth="1"/>
    <col min="3334" max="3565" width="9.140625" style="116"/>
    <col min="3566" max="3566" width="10.85546875" style="116" bestFit="1" customWidth="1"/>
    <col min="3567" max="3567" width="12.85546875" style="116" bestFit="1" customWidth="1"/>
    <col min="3568" max="3568" width="60.28515625" style="116" customWidth="1"/>
    <col min="3569" max="3569" width="68.7109375" style="116" customWidth="1"/>
    <col min="3570" max="3570" width="12" style="116" bestFit="1" customWidth="1"/>
    <col min="3571" max="3571" width="10.5703125" style="116" customWidth="1"/>
    <col min="3572" max="3572" width="13" style="116" bestFit="1" customWidth="1"/>
    <col min="3573" max="3589" width="0" style="116" hidden="1" customWidth="1"/>
    <col min="3590" max="3821" width="9.140625" style="116"/>
    <col min="3822" max="3822" width="10.85546875" style="116" bestFit="1" customWidth="1"/>
    <col min="3823" max="3823" width="12.85546875" style="116" bestFit="1" customWidth="1"/>
    <col min="3824" max="3824" width="60.28515625" style="116" customWidth="1"/>
    <col min="3825" max="3825" width="68.7109375" style="116" customWidth="1"/>
    <col min="3826" max="3826" width="12" style="116" bestFit="1" customWidth="1"/>
    <col min="3827" max="3827" width="10.5703125" style="116" customWidth="1"/>
    <col min="3828" max="3828" width="13" style="116" bestFit="1" customWidth="1"/>
    <col min="3829" max="3845" width="0" style="116" hidden="1" customWidth="1"/>
    <col min="3846" max="4077" width="9.140625" style="116"/>
    <col min="4078" max="4078" width="10.85546875" style="116" bestFit="1" customWidth="1"/>
    <col min="4079" max="4079" width="12.85546875" style="116" bestFit="1" customWidth="1"/>
    <col min="4080" max="4080" width="60.28515625" style="116" customWidth="1"/>
    <col min="4081" max="4081" width="68.7109375" style="116" customWidth="1"/>
    <col min="4082" max="4082" width="12" style="116" bestFit="1" customWidth="1"/>
    <col min="4083" max="4083" width="10.5703125" style="116" customWidth="1"/>
    <col min="4084" max="4084" width="13" style="116" bestFit="1" customWidth="1"/>
    <col min="4085" max="4101" width="0" style="116" hidden="1" customWidth="1"/>
    <col min="4102" max="4333" width="9.140625" style="116"/>
    <col min="4334" max="4334" width="10.85546875" style="116" bestFit="1" customWidth="1"/>
    <col min="4335" max="4335" width="12.85546875" style="116" bestFit="1" customWidth="1"/>
    <col min="4336" max="4336" width="60.28515625" style="116" customWidth="1"/>
    <col min="4337" max="4337" width="68.7109375" style="116" customWidth="1"/>
    <col min="4338" max="4338" width="12" style="116" bestFit="1" customWidth="1"/>
    <col min="4339" max="4339" width="10.5703125" style="116" customWidth="1"/>
    <col min="4340" max="4340" width="13" style="116" bestFit="1" customWidth="1"/>
    <col min="4341" max="4357" width="0" style="116" hidden="1" customWidth="1"/>
    <col min="4358" max="4589" width="9.140625" style="116"/>
    <col min="4590" max="4590" width="10.85546875" style="116" bestFit="1" customWidth="1"/>
    <col min="4591" max="4591" width="12.85546875" style="116" bestFit="1" customWidth="1"/>
    <col min="4592" max="4592" width="60.28515625" style="116" customWidth="1"/>
    <col min="4593" max="4593" width="68.7109375" style="116" customWidth="1"/>
    <col min="4594" max="4594" width="12" style="116" bestFit="1" customWidth="1"/>
    <col min="4595" max="4595" width="10.5703125" style="116" customWidth="1"/>
    <col min="4596" max="4596" width="13" style="116" bestFit="1" customWidth="1"/>
    <col min="4597" max="4613" width="0" style="116" hidden="1" customWidth="1"/>
    <col min="4614" max="4845" width="9.140625" style="116"/>
    <col min="4846" max="4846" width="10.85546875" style="116" bestFit="1" customWidth="1"/>
    <col min="4847" max="4847" width="12.85546875" style="116" bestFit="1" customWidth="1"/>
    <col min="4848" max="4848" width="60.28515625" style="116" customWidth="1"/>
    <col min="4849" max="4849" width="68.7109375" style="116" customWidth="1"/>
    <col min="4850" max="4850" width="12" style="116" bestFit="1" customWidth="1"/>
    <col min="4851" max="4851" width="10.5703125" style="116" customWidth="1"/>
    <col min="4852" max="4852" width="13" style="116" bestFit="1" customWidth="1"/>
    <col min="4853" max="4869" width="0" style="116" hidden="1" customWidth="1"/>
    <col min="4870" max="5101" width="9.140625" style="116"/>
    <col min="5102" max="5102" width="10.85546875" style="116" bestFit="1" customWidth="1"/>
    <col min="5103" max="5103" width="12.85546875" style="116" bestFit="1" customWidth="1"/>
    <col min="5104" max="5104" width="60.28515625" style="116" customWidth="1"/>
    <col min="5105" max="5105" width="68.7109375" style="116" customWidth="1"/>
    <col min="5106" max="5106" width="12" style="116" bestFit="1" customWidth="1"/>
    <col min="5107" max="5107" width="10.5703125" style="116" customWidth="1"/>
    <col min="5108" max="5108" width="13" style="116" bestFit="1" customWidth="1"/>
    <col min="5109" max="5125" width="0" style="116" hidden="1" customWidth="1"/>
    <col min="5126" max="5357" width="9.140625" style="116"/>
    <col min="5358" max="5358" width="10.85546875" style="116" bestFit="1" customWidth="1"/>
    <col min="5359" max="5359" width="12.85546875" style="116" bestFit="1" customWidth="1"/>
    <col min="5360" max="5360" width="60.28515625" style="116" customWidth="1"/>
    <col min="5361" max="5361" width="68.7109375" style="116" customWidth="1"/>
    <col min="5362" max="5362" width="12" style="116" bestFit="1" customWidth="1"/>
    <col min="5363" max="5363" width="10.5703125" style="116" customWidth="1"/>
    <col min="5364" max="5364" width="13" style="116" bestFit="1" customWidth="1"/>
    <col min="5365" max="5381" width="0" style="116" hidden="1" customWidth="1"/>
    <col min="5382" max="5613" width="9.140625" style="116"/>
    <col min="5614" max="5614" width="10.85546875" style="116" bestFit="1" customWidth="1"/>
    <col min="5615" max="5615" width="12.85546875" style="116" bestFit="1" customWidth="1"/>
    <col min="5616" max="5616" width="60.28515625" style="116" customWidth="1"/>
    <col min="5617" max="5617" width="68.7109375" style="116" customWidth="1"/>
    <col min="5618" max="5618" width="12" style="116" bestFit="1" customWidth="1"/>
    <col min="5619" max="5619" width="10.5703125" style="116" customWidth="1"/>
    <col min="5620" max="5620" width="13" style="116" bestFit="1" customWidth="1"/>
    <col min="5621" max="5637" width="0" style="116" hidden="1" customWidth="1"/>
    <col min="5638" max="5869" width="9.140625" style="116"/>
    <col min="5870" max="5870" width="10.85546875" style="116" bestFit="1" customWidth="1"/>
    <col min="5871" max="5871" width="12.85546875" style="116" bestFit="1" customWidth="1"/>
    <col min="5872" max="5872" width="60.28515625" style="116" customWidth="1"/>
    <col min="5873" max="5873" width="68.7109375" style="116" customWidth="1"/>
    <col min="5874" max="5874" width="12" style="116" bestFit="1" customWidth="1"/>
    <col min="5875" max="5875" width="10.5703125" style="116" customWidth="1"/>
    <col min="5876" max="5876" width="13" style="116" bestFit="1" customWidth="1"/>
    <col min="5877" max="5893" width="0" style="116" hidden="1" customWidth="1"/>
    <col min="5894" max="6125" width="9.140625" style="116"/>
    <col min="6126" max="6126" width="10.85546875" style="116" bestFit="1" customWidth="1"/>
    <col min="6127" max="6127" width="12.85546875" style="116" bestFit="1" customWidth="1"/>
    <col min="6128" max="6128" width="60.28515625" style="116" customWidth="1"/>
    <col min="6129" max="6129" width="68.7109375" style="116" customWidth="1"/>
    <col min="6130" max="6130" width="12" style="116" bestFit="1" customWidth="1"/>
    <col min="6131" max="6131" width="10.5703125" style="116" customWidth="1"/>
    <col min="6132" max="6132" width="13" style="116" bestFit="1" customWidth="1"/>
    <col min="6133" max="6149" width="0" style="116" hidden="1" customWidth="1"/>
    <col min="6150" max="6381" width="9.140625" style="116"/>
    <col min="6382" max="6382" width="10.85546875" style="116" bestFit="1" customWidth="1"/>
    <col min="6383" max="6383" width="12.85546875" style="116" bestFit="1" customWidth="1"/>
    <col min="6384" max="6384" width="60.28515625" style="116" customWidth="1"/>
    <col min="6385" max="6385" width="68.7109375" style="116" customWidth="1"/>
    <col min="6386" max="6386" width="12" style="116" bestFit="1" customWidth="1"/>
    <col min="6387" max="6387" width="10.5703125" style="116" customWidth="1"/>
    <col min="6388" max="6388" width="13" style="116" bestFit="1" customWidth="1"/>
    <col min="6389" max="6405" width="0" style="116" hidden="1" customWidth="1"/>
    <col min="6406" max="6637" width="9.140625" style="116"/>
    <col min="6638" max="6638" width="10.85546875" style="116" bestFit="1" customWidth="1"/>
    <col min="6639" max="6639" width="12.85546875" style="116" bestFit="1" customWidth="1"/>
    <col min="6640" max="6640" width="60.28515625" style="116" customWidth="1"/>
    <col min="6641" max="6641" width="68.7109375" style="116" customWidth="1"/>
    <col min="6642" max="6642" width="12" style="116" bestFit="1" customWidth="1"/>
    <col min="6643" max="6643" width="10.5703125" style="116" customWidth="1"/>
    <col min="6644" max="6644" width="13" style="116" bestFit="1" customWidth="1"/>
    <col min="6645" max="6661" width="0" style="116" hidden="1" customWidth="1"/>
    <col min="6662" max="6893" width="9.140625" style="116"/>
    <col min="6894" max="6894" width="10.85546875" style="116" bestFit="1" customWidth="1"/>
    <col min="6895" max="6895" width="12.85546875" style="116" bestFit="1" customWidth="1"/>
    <col min="6896" max="6896" width="60.28515625" style="116" customWidth="1"/>
    <col min="6897" max="6897" width="68.7109375" style="116" customWidth="1"/>
    <col min="6898" max="6898" width="12" style="116" bestFit="1" customWidth="1"/>
    <col min="6899" max="6899" width="10.5703125" style="116" customWidth="1"/>
    <col min="6900" max="6900" width="13" style="116" bestFit="1" customWidth="1"/>
    <col min="6901" max="6917" width="0" style="116" hidden="1" customWidth="1"/>
    <col min="6918" max="7149" width="9.140625" style="116"/>
    <col min="7150" max="7150" width="10.85546875" style="116" bestFit="1" customWidth="1"/>
    <col min="7151" max="7151" width="12.85546875" style="116" bestFit="1" customWidth="1"/>
    <col min="7152" max="7152" width="60.28515625" style="116" customWidth="1"/>
    <col min="7153" max="7153" width="68.7109375" style="116" customWidth="1"/>
    <col min="7154" max="7154" width="12" style="116" bestFit="1" customWidth="1"/>
    <col min="7155" max="7155" width="10.5703125" style="116" customWidth="1"/>
    <col min="7156" max="7156" width="13" style="116" bestFit="1" customWidth="1"/>
    <col min="7157" max="7173" width="0" style="116" hidden="1" customWidth="1"/>
    <col min="7174" max="7405" width="9.140625" style="116"/>
    <col min="7406" max="7406" width="10.85546875" style="116" bestFit="1" customWidth="1"/>
    <col min="7407" max="7407" width="12.85546875" style="116" bestFit="1" customWidth="1"/>
    <col min="7408" max="7408" width="60.28515625" style="116" customWidth="1"/>
    <col min="7409" max="7409" width="68.7109375" style="116" customWidth="1"/>
    <col min="7410" max="7410" width="12" style="116" bestFit="1" customWidth="1"/>
    <col min="7411" max="7411" width="10.5703125" style="116" customWidth="1"/>
    <col min="7412" max="7412" width="13" style="116" bestFit="1" customWidth="1"/>
    <col min="7413" max="7429" width="0" style="116" hidden="1" customWidth="1"/>
    <col min="7430" max="7661" width="9.140625" style="116"/>
    <col min="7662" max="7662" width="10.85546875" style="116" bestFit="1" customWidth="1"/>
    <col min="7663" max="7663" width="12.85546875" style="116" bestFit="1" customWidth="1"/>
    <col min="7664" max="7664" width="60.28515625" style="116" customWidth="1"/>
    <col min="7665" max="7665" width="68.7109375" style="116" customWidth="1"/>
    <col min="7666" max="7666" width="12" style="116" bestFit="1" customWidth="1"/>
    <col min="7667" max="7667" width="10.5703125" style="116" customWidth="1"/>
    <col min="7668" max="7668" width="13" style="116" bestFit="1" customWidth="1"/>
    <col min="7669" max="7685" width="0" style="116" hidden="1" customWidth="1"/>
    <col min="7686" max="7917" width="9.140625" style="116"/>
    <col min="7918" max="7918" width="10.85546875" style="116" bestFit="1" customWidth="1"/>
    <col min="7919" max="7919" width="12.85546875" style="116" bestFit="1" customWidth="1"/>
    <col min="7920" max="7920" width="60.28515625" style="116" customWidth="1"/>
    <col min="7921" max="7921" width="68.7109375" style="116" customWidth="1"/>
    <col min="7922" max="7922" width="12" style="116" bestFit="1" customWidth="1"/>
    <col min="7923" max="7923" width="10.5703125" style="116" customWidth="1"/>
    <col min="7924" max="7924" width="13" style="116" bestFit="1" customWidth="1"/>
    <col min="7925" max="7941" width="0" style="116" hidden="1" customWidth="1"/>
    <col min="7942" max="8173" width="9.140625" style="116"/>
    <col min="8174" max="8174" width="10.85546875" style="116" bestFit="1" customWidth="1"/>
    <col min="8175" max="8175" width="12.85546875" style="116" bestFit="1" customWidth="1"/>
    <col min="8176" max="8176" width="60.28515625" style="116" customWidth="1"/>
    <col min="8177" max="8177" width="68.7109375" style="116" customWidth="1"/>
    <col min="8178" max="8178" width="12" style="116" bestFit="1" customWidth="1"/>
    <col min="8179" max="8179" width="10.5703125" style="116" customWidth="1"/>
    <col min="8180" max="8180" width="13" style="116" bestFit="1" customWidth="1"/>
    <col min="8181" max="8197" width="0" style="116" hidden="1" customWidth="1"/>
    <col min="8198" max="8429" width="9.140625" style="116"/>
    <col min="8430" max="8430" width="10.85546875" style="116" bestFit="1" customWidth="1"/>
    <col min="8431" max="8431" width="12.85546875" style="116" bestFit="1" customWidth="1"/>
    <col min="8432" max="8432" width="60.28515625" style="116" customWidth="1"/>
    <col min="8433" max="8433" width="68.7109375" style="116" customWidth="1"/>
    <col min="8434" max="8434" width="12" style="116" bestFit="1" customWidth="1"/>
    <col min="8435" max="8435" width="10.5703125" style="116" customWidth="1"/>
    <col min="8436" max="8436" width="13" style="116" bestFit="1" customWidth="1"/>
    <col min="8437" max="8453" width="0" style="116" hidden="1" customWidth="1"/>
    <col min="8454" max="8685" width="9.140625" style="116"/>
    <col min="8686" max="8686" width="10.85546875" style="116" bestFit="1" customWidth="1"/>
    <col min="8687" max="8687" width="12.85546875" style="116" bestFit="1" customWidth="1"/>
    <col min="8688" max="8688" width="60.28515625" style="116" customWidth="1"/>
    <col min="8689" max="8689" width="68.7109375" style="116" customWidth="1"/>
    <col min="8690" max="8690" width="12" style="116" bestFit="1" customWidth="1"/>
    <col min="8691" max="8691" width="10.5703125" style="116" customWidth="1"/>
    <col min="8692" max="8692" width="13" style="116" bestFit="1" customWidth="1"/>
    <col min="8693" max="8709" width="0" style="116" hidden="1" customWidth="1"/>
    <col min="8710" max="8941" width="9.140625" style="116"/>
    <col min="8942" max="8942" width="10.85546875" style="116" bestFit="1" customWidth="1"/>
    <col min="8943" max="8943" width="12.85546875" style="116" bestFit="1" customWidth="1"/>
    <col min="8944" max="8944" width="60.28515625" style="116" customWidth="1"/>
    <col min="8945" max="8945" width="68.7109375" style="116" customWidth="1"/>
    <col min="8946" max="8946" width="12" style="116" bestFit="1" customWidth="1"/>
    <col min="8947" max="8947" width="10.5703125" style="116" customWidth="1"/>
    <col min="8948" max="8948" width="13" style="116" bestFit="1" customWidth="1"/>
    <col min="8949" max="8965" width="0" style="116" hidden="1" customWidth="1"/>
    <col min="8966" max="9197" width="9.140625" style="116"/>
    <col min="9198" max="9198" width="10.85546875" style="116" bestFit="1" customWidth="1"/>
    <col min="9199" max="9199" width="12.85546875" style="116" bestFit="1" customWidth="1"/>
    <col min="9200" max="9200" width="60.28515625" style="116" customWidth="1"/>
    <col min="9201" max="9201" width="68.7109375" style="116" customWidth="1"/>
    <col min="9202" max="9202" width="12" style="116" bestFit="1" customWidth="1"/>
    <col min="9203" max="9203" width="10.5703125" style="116" customWidth="1"/>
    <col min="9204" max="9204" width="13" style="116" bestFit="1" customWidth="1"/>
    <col min="9205" max="9221" width="0" style="116" hidden="1" customWidth="1"/>
    <col min="9222" max="9453" width="9.140625" style="116"/>
    <col min="9454" max="9454" width="10.85546875" style="116" bestFit="1" customWidth="1"/>
    <col min="9455" max="9455" width="12.85546875" style="116" bestFit="1" customWidth="1"/>
    <col min="9456" max="9456" width="60.28515625" style="116" customWidth="1"/>
    <col min="9457" max="9457" width="68.7109375" style="116" customWidth="1"/>
    <col min="9458" max="9458" width="12" style="116" bestFit="1" customWidth="1"/>
    <col min="9459" max="9459" width="10.5703125" style="116" customWidth="1"/>
    <col min="9460" max="9460" width="13" style="116" bestFit="1" customWidth="1"/>
    <col min="9461" max="9477" width="0" style="116" hidden="1" customWidth="1"/>
    <col min="9478" max="9709" width="9.140625" style="116"/>
    <col min="9710" max="9710" width="10.85546875" style="116" bestFit="1" customWidth="1"/>
    <col min="9711" max="9711" width="12.85546875" style="116" bestFit="1" customWidth="1"/>
    <col min="9712" max="9712" width="60.28515625" style="116" customWidth="1"/>
    <col min="9713" max="9713" width="68.7109375" style="116" customWidth="1"/>
    <col min="9714" max="9714" width="12" style="116" bestFit="1" customWidth="1"/>
    <col min="9715" max="9715" width="10.5703125" style="116" customWidth="1"/>
    <col min="9716" max="9716" width="13" style="116" bestFit="1" customWidth="1"/>
    <col min="9717" max="9733" width="0" style="116" hidden="1" customWidth="1"/>
    <col min="9734" max="9965" width="9.140625" style="116"/>
    <col min="9966" max="9966" width="10.85546875" style="116" bestFit="1" customWidth="1"/>
    <col min="9967" max="9967" width="12.85546875" style="116" bestFit="1" customWidth="1"/>
    <col min="9968" max="9968" width="60.28515625" style="116" customWidth="1"/>
    <col min="9969" max="9969" width="68.7109375" style="116" customWidth="1"/>
    <col min="9970" max="9970" width="12" style="116" bestFit="1" customWidth="1"/>
    <col min="9971" max="9971" width="10.5703125" style="116" customWidth="1"/>
    <col min="9972" max="9972" width="13" style="116" bestFit="1" customWidth="1"/>
    <col min="9973" max="9989" width="0" style="116" hidden="1" customWidth="1"/>
    <col min="9990" max="10221" width="9.140625" style="116"/>
    <col min="10222" max="10222" width="10.85546875" style="116" bestFit="1" customWidth="1"/>
    <col min="10223" max="10223" width="12.85546875" style="116" bestFit="1" customWidth="1"/>
    <col min="10224" max="10224" width="60.28515625" style="116" customWidth="1"/>
    <col min="10225" max="10225" width="68.7109375" style="116" customWidth="1"/>
    <col min="10226" max="10226" width="12" style="116" bestFit="1" customWidth="1"/>
    <col min="10227" max="10227" width="10.5703125" style="116" customWidth="1"/>
    <col min="10228" max="10228" width="13" style="116" bestFit="1" customWidth="1"/>
    <col min="10229" max="10245" width="0" style="116" hidden="1" customWidth="1"/>
    <col min="10246" max="10477" width="9.140625" style="116"/>
    <col min="10478" max="10478" width="10.85546875" style="116" bestFit="1" customWidth="1"/>
    <col min="10479" max="10479" width="12.85546875" style="116" bestFit="1" customWidth="1"/>
    <col min="10480" max="10480" width="60.28515625" style="116" customWidth="1"/>
    <col min="10481" max="10481" width="68.7109375" style="116" customWidth="1"/>
    <col min="10482" max="10482" width="12" style="116" bestFit="1" customWidth="1"/>
    <col min="10483" max="10483" width="10.5703125" style="116" customWidth="1"/>
    <col min="10484" max="10484" width="13" style="116" bestFit="1" customWidth="1"/>
    <col min="10485" max="10501" width="0" style="116" hidden="1" customWidth="1"/>
    <col min="10502" max="10733" width="9.140625" style="116"/>
    <col min="10734" max="10734" width="10.85546875" style="116" bestFit="1" customWidth="1"/>
    <col min="10735" max="10735" width="12.85546875" style="116" bestFit="1" customWidth="1"/>
    <col min="10736" max="10736" width="60.28515625" style="116" customWidth="1"/>
    <col min="10737" max="10737" width="68.7109375" style="116" customWidth="1"/>
    <col min="10738" max="10738" width="12" style="116" bestFit="1" customWidth="1"/>
    <col min="10739" max="10739" width="10.5703125" style="116" customWidth="1"/>
    <col min="10740" max="10740" width="13" style="116" bestFit="1" customWidth="1"/>
    <col min="10741" max="10757" width="0" style="116" hidden="1" customWidth="1"/>
    <col min="10758" max="10989" width="9.140625" style="116"/>
    <col min="10990" max="10990" width="10.85546875" style="116" bestFit="1" customWidth="1"/>
    <col min="10991" max="10991" width="12.85546875" style="116" bestFit="1" customWidth="1"/>
    <col min="10992" max="10992" width="60.28515625" style="116" customWidth="1"/>
    <col min="10993" max="10993" width="68.7109375" style="116" customWidth="1"/>
    <col min="10994" max="10994" width="12" style="116" bestFit="1" customWidth="1"/>
    <col min="10995" max="10995" width="10.5703125" style="116" customWidth="1"/>
    <col min="10996" max="10996" width="13" style="116" bestFit="1" customWidth="1"/>
    <col min="10997" max="11013" width="0" style="116" hidden="1" customWidth="1"/>
    <col min="11014" max="11245" width="9.140625" style="116"/>
    <col min="11246" max="11246" width="10.85546875" style="116" bestFit="1" customWidth="1"/>
    <col min="11247" max="11247" width="12.85546875" style="116" bestFit="1" customWidth="1"/>
    <col min="11248" max="11248" width="60.28515625" style="116" customWidth="1"/>
    <col min="11249" max="11249" width="68.7109375" style="116" customWidth="1"/>
    <col min="11250" max="11250" width="12" style="116" bestFit="1" customWidth="1"/>
    <col min="11251" max="11251" width="10.5703125" style="116" customWidth="1"/>
    <col min="11252" max="11252" width="13" style="116" bestFit="1" customWidth="1"/>
    <col min="11253" max="11269" width="0" style="116" hidden="1" customWidth="1"/>
    <col min="11270" max="11501" width="9.140625" style="116"/>
    <col min="11502" max="11502" width="10.85546875" style="116" bestFit="1" customWidth="1"/>
    <col min="11503" max="11503" width="12.85546875" style="116" bestFit="1" customWidth="1"/>
    <col min="11504" max="11504" width="60.28515625" style="116" customWidth="1"/>
    <col min="11505" max="11505" width="68.7109375" style="116" customWidth="1"/>
    <col min="11506" max="11506" width="12" style="116" bestFit="1" customWidth="1"/>
    <col min="11507" max="11507" width="10.5703125" style="116" customWidth="1"/>
    <col min="11508" max="11508" width="13" style="116" bestFit="1" customWidth="1"/>
    <col min="11509" max="11525" width="0" style="116" hidden="1" customWidth="1"/>
    <col min="11526" max="11757" width="9.140625" style="116"/>
    <col min="11758" max="11758" width="10.85546875" style="116" bestFit="1" customWidth="1"/>
    <col min="11759" max="11759" width="12.85546875" style="116" bestFit="1" customWidth="1"/>
    <col min="11760" max="11760" width="60.28515625" style="116" customWidth="1"/>
    <col min="11761" max="11761" width="68.7109375" style="116" customWidth="1"/>
    <col min="11762" max="11762" width="12" style="116" bestFit="1" customWidth="1"/>
    <col min="11763" max="11763" width="10.5703125" style="116" customWidth="1"/>
    <col min="11764" max="11764" width="13" style="116" bestFit="1" customWidth="1"/>
    <col min="11765" max="11781" width="0" style="116" hidden="1" customWidth="1"/>
    <col min="11782" max="12013" width="9.140625" style="116"/>
    <col min="12014" max="12014" width="10.85546875" style="116" bestFit="1" customWidth="1"/>
    <col min="12015" max="12015" width="12.85546875" style="116" bestFit="1" customWidth="1"/>
    <col min="12016" max="12016" width="60.28515625" style="116" customWidth="1"/>
    <col min="12017" max="12017" width="68.7109375" style="116" customWidth="1"/>
    <col min="12018" max="12018" width="12" style="116" bestFit="1" customWidth="1"/>
    <col min="12019" max="12019" width="10.5703125" style="116" customWidth="1"/>
    <col min="12020" max="12020" width="13" style="116" bestFit="1" customWidth="1"/>
    <col min="12021" max="12037" width="0" style="116" hidden="1" customWidth="1"/>
    <col min="12038" max="12269" width="9.140625" style="116"/>
    <col min="12270" max="12270" width="10.85546875" style="116" bestFit="1" customWidth="1"/>
    <col min="12271" max="12271" width="12.85546875" style="116" bestFit="1" customWidth="1"/>
    <col min="12272" max="12272" width="60.28515625" style="116" customWidth="1"/>
    <col min="12273" max="12273" width="68.7109375" style="116" customWidth="1"/>
    <col min="12274" max="12274" width="12" style="116" bestFit="1" customWidth="1"/>
    <col min="12275" max="12275" width="10.5703125" style="116" customWidth="1"/>
    <col min="12276" max="12276" width="13" style="116" bestFit="1" customWidth="1"/>
    <col min="12277" max="12293" width="0" style="116" hidden="1" customWidth="1"/>
    <col min="12294" max="12525" width="9.140625" style="116"/>
    <col min="12526" max="12526" width="10.85546875" style="116" bestFit="1" customWidth="1"/>
    <col min="12527" max="12527" width="12.85546875" style="116" bestFit="1" customWidth="1"/>
    <col min="12528" max="12528" width="60.28515625" style="116" customWidth="1"/>
    <col min="12529" max="12529" width="68.7109375" style="116" customWidth="1"/>
    <col min="12530" max="12530" width="12" style="116" bestFit="1" customWidth="1"/>
    <col min="12531" max="12531" width="10.5703125" style="116" customWidth="1"/>
    <col min="12532" max="12532" width="13" style="116" bestFit="1" customWidth="1"/>
    <col min="12533" max="12549" width="0" style="116" hidden="1" customWidth="1"/>
    <col min="12550" max="12781" width="9.140625" style="116"/>
    <col min="12782" max="12782" width="10.85546875" style="116" bestFit="1" customWidth="1"/>
    <col min="12783" max="12783" width="12.85546875" style="116" bestFit="1" customWidth="1"/>
    <col min="12784" max="12784" width="60.28515625" style="116" customWidth="1"/>
    <col min="12785" max="12785" width="68.7109375" style="116" customWidth="1"/>
    <col min="12786" max="12786" width="12" style="116" bestFit="1" customWidth="1"/>
    <col min="12787" max="12787" width="10.5703125" style="116" customWidth="1"/>
    <col min="12788" max="12788" width="13" style="116" bestFit="1" customWidth="1"/>
    <col min="12789" max="12805" width="0" style="116" hidden="1" customWidth="1"/>
    <col min="12806" max="13037" width="9.140625" style="116"/>
    <col min="13038" max="13038" width="10.85546875" style="116" bestFit="1" customWidth="1"/>
    <col min="13039" max="13039" width="12.85546875" style="116" bestFit="1" customWidth="1"/>
    <col min="13040" max="13040" width="60.28515625" style="116" customWidth="1"/>
    <col min="13041" max="13041" width="68.7109375" style="116" customWidth="1"/>
    <col min="13042" max="13042" width="12" style="116" bestFit="1" customWidth="1"/>
    <col min="13043" max="13043" width="10.5703125" style="116" customWidth="1"/>
    <col min="13044" max="13044" width="13" style="116" bestFit="1" customWidth="1"/>
    <col min="13045" max="13061" width="0" style="116" hidden="1" customWidth="1"/>
    <col min="13062" max="13293" width="9.140625" style="116"/>
    <col min="13294" max="13294" width="10.85546875" style="116" bestFit="1" customWidth="1"/>
    <col min="13295" max="13295" width="12.85546875" style="116" bestFit="1" customWidth="1"/>
    <col min="13296" max="13296" width="60.28515625" style="116" customWidth="1"/>
    <col min="13297" max="13297" width="68.7109375" style="116" customWidth="1"/>
    <col min="13298" max="13298" width="12" style="116" bestFit="1" customWidth="1"/>
    <col min="13299" max="13299" width="10.5703125" style="116" customWidth="1"/>
    <col min="13300" max="13300" width="13" style="116" bestFit="1" customWidth="1"/>
    <col min="13301" max="13317" width="0" style="116" hidden="1" customWidth="1"/>
    <col min="13318" max="13549" width="9.140625" style="116"/>
    <col min="13550" max="13550" width="10.85546875" style="116" bestFit="1" customWidth="1"/>
    <col min="13551" max="13551" width="12.85546875" style="116" bestFit="1" customWidth="1"/>
    <col min="13552" max="13552" width="60.28515625" style="116" customWidth="1"/>
    <col min="13553" max="13553" width="68.7109375" style="116" customWidth="1"/>
    <col min="13554" max="13554" width="12" style="116" bestFit="1" customWidth="1"/>
    <col min="13555" max="13555" width="10.5703125" style="116" customWidth="1"/>
    <col min="13556" max="13556" width="13" style="116" bestFit="1" customWidth="1"/>
    <col min="13557" max="13573" width="0" style="116" hidden="1" customWidth="1"/>
    <col min="13574" max="13805" width="9.140625" style="116"/>
    <col min="13806" max="13806" width="10.85546875" style="116" bestFit="1" customWidth="1"/>
    <col min="13807" max="13807" width="12.85546875" style="116" bestFit="1" customWidth="1"/>
    <col min="13808" max="13808" width="60.28515625" style="116" customWidth="1"/>
    <col min="13809" max="13809" width="68.7109375" style="116" customWidth="1"/>
    <col min="13810" max="13810" width="12" style="116" bestFit="1" customWidth="1"/>
    <col min="13811" max="13811" width="10.5703125" style="116" customWidth="1"/>
    <col min="13812" max="13812" width="13" style="116" bestFit="1" customWidth="1"/>
    <col min="13813" max="13829" width="0" style="116" hidden="1" customWidth="1"/>
    <col min="13830" max="14061" width="9.140625" style="116"/>
    <col min="14062" max="14062" width="10.85546875" style="116" bestFit="1" customWidth="1"/>
    <col min="14063" max="14063" width="12.85546875" style="116" bestFit="1" customWidth="1"/>
    <col min="14064" max="14064" width="60.28515625" style="116" customWidth="1"/>
    <col min="14065" max="14065" width="68.7109375" style="116" customWidth="1"/>
    <col min="14066" max="14066" width="12" style="116" bestFit="1" customWidth="1"/>
    <col min="14067" max="14067" width="10.5703125" style="116" customWidth="1"/>
    <col min="14068" max="14068" width="13" style="116" bestFit="1" customWidth="1"/>
    <col min="14069" max="14085" width="0" style="116" hidden="1" customWidth="1"/>
    <col min="14086" max="14317" width="9.140625" style="116"/>
    <col min="14318" max="14318" width="10.85546875" style="116" bestFit="1" customWidth="1"/>
    <col min="14319" max="14319" width="12.85546875" style="116" bestFit="1" customWidth="1"/>
    <col min="14320" max="14320" width="60.28515625" style="116" customWidth="1"/>
    <col min="14321" max="14321" width="68.7109375" style="116" customWidth="1"/>
    <col min="14322" max="14322" width="12" style="116" bestFit="1" customWidth="1"/>
    <col min="14323" max="14323" width="10.5703125" style="116" customWidth="1"/>
    <col min="14324" max="14324" width="13" style="116" bestFit="1" customWidth="1"/>
    <col min="14325" max="14341" width="0" style="116" hidden="1" customWidth="1"/>
    <col min="14342" max="14573" width="9.140625" style="116"/>
    <col min="14574" max="14574" width="10.85546875" style="116" bestFit="1" customWidth="1"/>
    <col min="14575" max="14575" width="12.85546875" style="116" bestFit="1" customWidth="1"/>
    <col min="14576" max="14576" width="60.28515625" style="116" customWidth="1"/>
    <col min="14577" max="14577" width="68.7109375" style="116" customWidth="1"/>
    <col min="14578" max="14578" width="12" style="116" bestFit="1" customWidth="1"/>
    <col min="14579" max="14579" width="10.5703125" style="116" customWidth="1"/>
    <col min="14580" max="14580" width="13" style="116" bestFit="1" customWidth="1"/>
    <col min="14581" max="14597" width="0" style="116" hidden="1" customWidth="1"/>
    <col min="14598" max="14829" width="9.140625" style="116"/>
    <col min="14830" max="14830" width="10.85546875" style="116" bestFit="1" customWidth="1"/>
    <col min="14831" max="14831" width="12.85546875" style="116" bestFit="1" customWidth="1"/>
    <col min="14832" max="14832" width="60.28515625" style="116" customWidth="1"/>
    <col min="14833" max="14833" width="68.7109375" style="116" customWidth="1"/>
    <col min="14834" max="14834" width="12" style="116" bestFit="1" customWidth="1"/>
    <col min="14835" max="14835" width="10.5703125" style="116" customWidth="1"/>
    <col min="14836" max="14836" width="13" style="116" bestFit="1" customWidth="1"/>
    <col min="14837" max="14853" width="0" style="116" hidden="1" customWidth="1"/>
    <col min="14854" max="15085" width="9.140625" style="116"/>
    <col min="15086" max="15086" width="10.85546875" style="116" bestFit="1" customWidth="1"/>
    <col min="15087" max="15087" width="12.85546875" style="116" bestFit="1" customWidth="1"/>
    <col min="15088" max="15088" width="60.28515625" style="116" customWidth="1"/>
    <col min="15089" max="15089" width="68.7109375" style="116" customWidth="1"/>
    <col min="15090" max="15090" width="12" style="116" bestFit="1" customWidth="1"/>
    <col min="15091" max="15091" width="10.5703125" style="116" customWidth="1"/>
    <col min="15092" max="15092" width="13" style="116" bestFit="1" customWidth="1"/>
    <col min="15093" max="15109" width="0" style="116" hidden="1" customWidth="1"/>
    <col min="15110" max="15341" width="9.140625" style="116"/>
    <col min="15342" max="15342" width="10.85546875" style="116" bestFit="1" customWidth="1"/>
    <col min="15343" max="15343" width="12.85546875" style="116" bestFit="1" customWidth="1"/>
    <col min="15344" max="15344" width="60.28515625" style="116" customWidth="1"/>
    <col min="15345" max="15345" width="68.7109375" style="116" customWidth="1"/>
    <col min="15346" max="15346" width="12" style="116" bestFit="1" customWidth="1"/>
    <col min="15347" max="15347" width="10.5703125" style="116" customWidth="1"/>
    <col min="15348" max="15348" width="13" style="116" bestFit="1" customWidth="1"/>
    <col min="15349" max="15365" width="0" style="116" hidden="1" customWidth="1"/>
    <col min="15366" max="15597" width="9.140625" style="116"/>
    <col min="15598" max="15598" width="10.85546875" style="116" bestFit="1" customWidth="1"/>
    <col min="15599" max="15599" width="12.85546875" style="116" bestFit="1" customWidth="1"/>
    <col min="15600" max="15600" width="60.28515625" style="116" customWidth="1"/>
    <col min="15601" max="15601" width="68.7109375" style="116" customWidth="1"/>
    <col min="15602" max="15602" width="12" style="116" bestFit="1" customWidth="1"/>
    <col min="15603" max="15603" width="10.5703125" style="116" customWidth="1"/>
    <col min="15604" max="15604" width="13" style="116" bestFit="1" customWidth="1"/>
    <col min="15605" max="15621" width="0" style="116" hidden="1" customWidth="1"/>
    <col min="15622" max="15853" width="9.140625" style="116"/>
    <col min="15854" max="15854" width="10.85546875" style="116" bestFit="1" customWidth="1"/>
    <col min="15855" max="15855" width="12.85546875" style="116" bestFit="1" customWidth="1"/>
    <col min="15856" max="15856" width="60.28515625" style="116" customWidth="1"/>
    <col min="15857" max="15857" width="68.7109375" style="116" customWidth="1"/>
    <col min="15858" max="15858" width="12" style="116" bestFit="1" customWidth="1"/>
    <col min="15859" max="15859" width="10.5703125" style="116" customWidth="1"/>
    <col min="15860" max="15860" width="13" style="116" bestFit="1" customWidth="1"/>
    <col min="15861" max="15877" width="0" style="116" hidden="1" customWidth="1"/>
    <col min="15878" max="16109" width="9.140625" style="116"/>
    <col min="16110" max="16110" width="10.85546875" style="116" bestFit="1" customWidth="1"/>
    <col min="16111" max="16111" width="12.85546875" style="116" bestFit="1" customWidth="1"/>
    <col min="16112" max="16112" width="60.28515625" style="116" customWidth="1"/>
    <col min="16113" max="16113" width="68.7109375" style="116" customWidth="1"/>
    <col min="16114" max="16114" width="12" style="116" bestFit="1" customWidth="1"/>
    <col min="16115" max="16115" width="10.5703125" style="116" customWidth="1"/>
    <col min="16116" max="16116" width="13" style="116" bestFit="1" customWidth="1"/>
    <col min="16117" max="16133" width="0" style="116" hidden="1" customWidth="1"/>
    <col min="16134" max="16384" width="9.140625" style="116"/>
  </cols>
  <sheetData>
    <row r="1" spans="1:6" ht="26.25" x14ac:dyDescent="0.25">
      <c r="A1" s="151" t="s">
        <v>92</v>
      </c>
      <c r="B1" s="151"/>
      <c r="C1" s="152"/>
    </row>
    <row r="3" spans="1:6" ht="25.5" customHeight="1" x14ac:dyDescent="0.25">
      <c r="A3" s="153" t="s">
        <v>328</v>
      </c>
      <c r="B3" s="154"/>
      <c r="C3" s="154"/>
      <c r="D3" s="154"/>
      <c r="E3" s="154"/>
    </row>
    <row r="4" spans="1:6" x14ac:dyDescent="0.25">
      <c r="F4" s="139"/>
    </row>
    <row r="5" spans="1:6" s="118" customFormat="1" ht="14.25" x14ac:dyDescent="0.25">
      <c r="A5" s="137"/>
      <c r="B5" s="137" t="s">
        <v>93</v>
      </c>
      <c r="C5" s="137" t="s">
        <v>94</v>
      </c>
      <c r="D5" s="137" t="s">
        <v>95</v>
      </c>
      <c r="E5" s="119" t="s">
        <v>273</v>
      </c>
    </row>
    <row r="6" spans="1:6" x14ac:dyDescent="0.25">
      <c r="A6" s="120">
        <v>1</v>
      </c>
      <c r="B6" s="121" t="s">
        <v>96</v>
      </c>
      <c r="C6" s="121" t="s">
        <v>97</v>
      </c>
      <c r="D6" s="122" t="s">
        <v>98</v>
      </c>
      <c r="E6" s="125" t="s">
        <v>296</v>
      </c>
    </row>
    <row r="7" spans="1:6" x14ac:dyDescent="0.25">
      <c r="A7" s="120">
        <v>2</v>
      </c>
      <c r="B7" s="121" t="s">
        <v>102</v>
      </c>
      <c r="C7" s="121" t="s">
        <v>103</v>
      </c>
      <c r="D7" s="122" t="s">
        <v>104</v>
      </c>
      <c r="E7" s="125" t="s">
        <v>297</v>
      </c>
    </row>
    <row r="8" spans="1:6" x14ac:dyDescent="0.25">
      <c r="A8" s="120">
        <v>3</v>
      </c>
      <c r="B8" s="121" t="s">
        <v>108</v>
      </c>
      <c r="C8" s="121" t="s">
        <v>109</v>
      </c>
      <c r="D8" s="122" t="s">
        <v>110</v>
      </c>
      <c r="E8" s="136" t="s">
        <v>302</v>
      </c>
    </row>
    <row r="9" spans="1:6" x14ac:dyDescent="0.25">
      <c r="A9" s="120">
        <v>4</v>
      </c>
      <c r="B9" s="121" t="s">
        <v>112</v>
      </c>
      <c r="C9" s="121" t="s">
        <v>113</v>
      </c>
      <c r="D9" s="122" t="s">
        <v>114</v>
      </c>
      <c r="E9" s="125" t="s">
        <v>276</v>
      </c>
    </row>
    <row r="10" spans="1:6" ht="45" x14ac:dyDescent="0.25">
      <c r="A10" s="120">
        <v>5</v>
      </c>
      <c r="B10" s="121" t="s">
        <v>112</v>
      </c>
      <c r="C10" s="123" t="s">
        <v>115</v>
      </c>
      <c r="D10" s="122" t="s">
        <v>116</v>
      </c>
      <c r="E10" s="125" t="s">
        <v>276</v>
      </c>
    </row>
    <row r="11" spans="1:6" x14ac:dyDescent="0.25">
      <c r="A11" s="120">
        <v>6</v>
      </c>
      <c r="B11" s="121" t="s">
        <v>112</v>
      </c>
      <c r="C11" s="121" t="s">
        <v>117</v>
      </c>
      <c r="D11" s="122" t="s">
        <v>118</v>
      </c>
      <c r="E11" s="125" t="s">
        <v>276</v>
      </c>
    </row>
    <row r="12" spans="1:6" x14ac:dyDescent="0.25">
      <c r="A12" s="120">
        <v>7</v>
      </c>
      <c r="B12" s="127" t="s">
        <v>144</v>
      </c>
      <c r="C12" s="127" t="s">
        <v>145</v>
      </c>
      <c r="D12" s="124" t="s">
        <v>146</v>
      </c>
      <c r="E12" s="125" t="s">
        <v>298</v>
      </c>
      <c r="F12" s="126"/>
    </row>
    <row r="13" spans="1:6" x14ac:dyDescent="0.25">
      <c r="A13" s="120">
        <v>8</v>
      </c>
      <c r="B13" s="127" t="s">
        <v>165</v>
      </c>
      <c r="C13" s="127" t="s">
        <v>174</v>
      </c>
      <c r="D13" s="124" t="s">
        <v>237</v>
      </c>
      <c r="E13" s="125" t="s">
        <v>299</v>
      </c>
      <c r="F13" s="126"/>
    </row>
    <row r="14" spans="1:6" x14ac:dyDescent="0.25">
      <c r="A14" s="120">
        <v>9</v>
      </c>
      <c r="B14" s="121" t="s">
        <v>99</v>
      </c>
      <c r="C14" s="121" t="s">
        <v>100</v>
      </c>
      <c r="D14" s="122" t="s">
        <v>101</v>
      </c>
      <c r="E14" s="125" t="s">
        <v>300</v>
      </c>
    </row>
    <row r="15" spans="1:6" x14ac:dyDescent="0.25">
      <c r="A15" s="120">
        <v>10</v>
      </c>
      <c r="B15" s="121" t="s">
        <v>105</v>
      </c>
      <c r="C15" s="121" t="s">
        <v>136</v>
      </c>
      <c r="D15" s="122" t="s">
        <v>106</v>
      </c>
      <c r="E15" s="125" t="s">
        <v>301</v>
      </c>
    </row>
    <row r="16" spans="1:6" x14ac:dyDescent="0.25">
      <c r="A16" s="120">
        <v>11</v>
      </c>
      <c r="B16" s="121" t="s">
        <v>122</v>
      </c>
      <c r="C16" s="121" t="s">
        <v>123</v>
      </c>
      <c r="D16" s="122" t="s">
        <v>124</v>
      </c>
      <c r="E16" s="120" t="s">
        <v>277</v>
      </c>
    </row>
    <row r="17" spans="1:6" x14ac:dyDescent="0.25">
      <c r="A17" s="120">
        <v>12</v>
      </c>
      <c r="B17" s="127" t="s">
        <v>138</v>
      </c>
      <c r="C17" s="127" t="s">
        <v>139</v>
      </c>
      <c r="D17" s="124" t="s">
        <v>140</v>
      </c>
      <c r="E17" s="125" t="s">
        <v>278</v>
      </c>
      <c r="F17" s="126"/>
    </row>
    <row r="18" spans="1:6" x14ac:dyDescent="0.25">
      <c r="A18" s="120">
        <v>13</v>
      </c>
      <c r="B18" s="127" t="s">
        <v>169</v>
      </c>
      <c r="C18" s="127" t="s">
        <v>171</v>
      </c>
      <c r="D18" s="124" t="s">
        <v>172</v>
      </c>
      <c r="E18" s="125" t="s">
        <v>279</v>
      </c>
      <c r="F18" s="126"/>
    </row>
    <row r="19" spans="1:6" x14ac:dyDescent="0.25">
      <c r="A19" s="120">
        <v>14</v>
      </c>
      <c r="B19" s="121" t="s">
        <v>112</v>
      </c>
      <c r="C19" s="121" t="s">
        <v>120</v>
      </c>
      <c r="D19" s="122" t="s">
        <v>121</v>
      </c>
      <c r="E19" s="120" t="s">
        <v>276</v>
      </c>
    </row>
    <row r="20" spans="1:6" x14ac:dyDescent="0.25">
      <c r="A20" s="120">
        <v>15</v>
      </c>
      <c r="B20" s="121" t="s">
        <v>141</v>
      </c>
      <c r="C20" s="121" t="s">
        <v>125</v>
      </c>
      <c r="D20" s="122" t="s">
        <v>126</v>
      </c>
      <c r="E20" s="120" t="s">
        <v>280</v>
      </c>
    </row>
    <row r="21" spans="1:6" x14ac:dyDescent="0.25">
      <c r="A21" s="120">
        <v>16</v>
      </c>
      <c r="B21" s="121" t="s">
        <v>127</v>
      </c>
      <c r="C21" s="121" t="s">
        <v>128</v>
      </c>
      <c r="D21" s="122" t="s">
        <v>129</v>
      </c>
      <c r="E21" s="120" t="s">
        <v>281</v>
      </c>
    </row>
    <row r="22" spans="1:6" x14ac:dyDescent="0.25">
      <c r="A22" s="120">
        <v>17</v>
      </c>
      <c r="B22" s="121" t="s">
        <v>130</v>
      </c>
      <c r="C22" s="121" t="s">
        <v>131</v>
      </c>
      <c r="D22" s="122" t="s">
        <v>132</v>
      </c>
      <c r="E22" s="125" t="s">
        <v>282</v>
      </c>
      <c r="F22" s="126"/>
    </row>
    <row r="23" spans="1:6" ht="18" customHeight="1" x14ac:dyDescent="0.25">
      <c r="A23" s="120">
        <v>18</v>
      </c>
      <c r="B23" s="121" t="s">
        <v>133</v>
      </c>
      <c r="C23" s="121" t="s">
        <v>137</v>
      </c>
      <c r="D23" s="122" t="s">
        <v>134</v>
      </c>
      <c r="E23" s="125" t="s">
        <v>283</v>
      </c>
      <c r="F23" s="126"/>
    </row>
    <row r="24" spans="1:6" ht="15" customHeight="1" x14ac:dyDescent="0.25">
      <c r="A24" s="120">
        <v>19</v>
      </c>
      <c r="B24" s="127" t="s">
        <v>159</v>
      </c>
      <c r="C24" s="127" t="s">
        <v>173</v>
      </c>
      <c r="D24" s="124" t="s">
        <v>175</v>
      </c>
      <c r="E24" s="125" t="s">
        <v>284</v>
      </c>
      <c r="F24" s="126"/>
    </row>
    <row r="25" spans="1:6" ht="15" customHeight="1" x14ac:dyDescent="0.25">
      <c r="A25" s="120">
        <v>20</v>
      </c>
      <c r="B25" s="127" t="s">
        <v>238</v>
      </c>
      <c r="C25" s="127" t="s">
        <v>239</v>
      </c>
      <c r="D25" s="124" t="s">
        <v>240</v>
      </c>
      <c r="E25" s="125" t="s">
        <v>285</v>
      </c>
      <c r="F25" s="126"/>
    </row>
    <row r="26" spans="1:6" ht="15" customHeight="1" x14ac:dyDescent="0.25">
      <c r="A26" s="120">
        <v>21</v>
      </c>
      <c r="B26" s="127" t="s">
        <v>241</v>
      </c>
      <c r="C26" s="127" t="s">
        <v>242</v>
      </c>
      <c r="D26" s="124" t="s">
        <v>243</v>
      </c>
      <c r="E26" s="125" t="s">
        <v>286</v>
      </c>
      <c r="F26" s="126"/>
    </row>
    <row r="27" spans="1:6" ht="15" customHeight="1" x14ac:dyDescent="0.25">
      <c r="A27" s="120">
        <v>22</v>
      </c>
      <c r="B27" s="127" t="s">
        <v>244</v>
      </c>
      <c r="C27" s="127" t="s">
        <v>245</v>
      </c>
      <c r="D27" s="124" t="s">
        <v>246</v>
      </c>
      <c r="E27" s="125" t="s">
        <v>287</v>
      </c>
      <c r="F27" s="126"/>
    </row>
    <row r="28" spans="1:6" ht="15" customHeight="1" x14ac:dyDescent="0.25">
      <c r="A28" s="120">
        <v>23</v>
      </c>
      <c r="B28" s="127" t="s">
        <v>168</v>
      </c>
      <c r="C28" s="127" t="s">
        <v>247</v>
      </c>
      <c r="D28" s="124" t="s">
        <v>248</v>
      </c>
      <c r="E28" s="125" t="s">
        <v>288</v>
      </c>
      <c r="F28" s="126"/>
    </row>
    <row r="29" spans="1:6" ht="15" customHeight="1" x14ac:dyDescent="0.25">
      <c r="A29" s="120">
        <v>24</v>
      </c>
      <c r="B29" s="127" t="s">
        <v>249</v>
      </c>
      <c r="C29" s="127" t="s">
        <v>250</v>
      </c>
      <c r="D29" s="124" t="s">
        <v>251</v>
      </c>
      <c r="E29" s="125" t="s">
        <v>289</v>
      </c>
      <c r="F29" s="126"/>
    </row>
    <row r="30" spans="1:6" ht="15" customHeight="1" x14ac:dyDescent="0.25">
      <c r="A30" s="120">
        <v>25</v>
      </c>
      <c r="B30" s="127" t="s">
        <v>252</v>
      </c>
      <c r="C30" s="127" t="s">
        <v>253</v>
      </c>
      <c r="D30" s="124" t="s">
        <v>254</v>
      </c>
      <c r="E30" s="136" t="s">
        <v>327</v>
      </c>
      <c r="F30" s="126"/>
    </row>
    <row r="31" spans="1:6" ht="15" customHeight="1" x14ac:dyDescent="0.25">
      <c r="A31" s="120">
        <v>26</v>
      </c>
      <c r="B31" s="127" t="s">
        <v>255</v>
      </c>
      <c r="C31" s="127" t="s">
        <v>256</v>
      </c>
      <c r="D31" s="124" t="s">
        <v>257</v>
      </c>
      <c r="E31" s="136" t="s">
        <v>324</v>
      </c>
      <c r="F31" s="126"/>
    </row>
    <row r="32" spans="1:6" ht="15" customHeight="1" x14ac:dyDescent="0.25">
      <c r="A32" s="120">
        <v>27</v>
      </c>
      <c r="B32" s="127" t="s">
        <v>258</v>
      </c>
      <c r="C32" s="127" t="s">
        <v>259</v>
      </c>
      <c r="D32" s="124" t="s">
        <v>260</v>
      </c>
      <c r="E32" s="125" t="s">
        <v>290</v>
      </c>
      <c r="F32" s="126"/>
    </row>
    <row r="33" spans="1:6" x14ac:dyDescent="0.25">
      <c r="A33" s="120">
        <v>28</v>
      </c>
      <c r="B33" s="127" t="s">
        <v>261</v>
      </c>
      <c r="C33" s="127" t="s">
        <v>262</v>
      </c>
      <c r="D33" s="124" t="s">
        <v>269</v>
      </c>
      <c r="E33" s="125" t="s">
        <v>291</v>
      </c>
    </row>
    <row r="34" spans="1:6" ht="15.75" x14ac:dyDescent="0.25">
      <c r="A34" s="120">
        <v>29</v>
      </c>
      <c r="B34" s="127" t="s">
        <v>263</v>
      </c>
      <c r="C34" s="135" t="s">
        <v>264</v>
      </c>
      <c r="D34" s="135" t="s">
        <v>265</v>
      </c>
      <c r="E34" s="120" t="s">
        <v>292</v>
      </c>
    </row>
    <row r="35" spans="1:6" ht="15.75" x14ac:dyDescent="0.25">
      <c r="A35" s="120">
        <v>30</v>
      </c>
      <c r="B35" s="127" t="s">
        <v>266</v>
      </c>
      <c r="C35" s="135" t="s">
        <v>268</v>
      </c>
      <c r="D35" s="135" t="s">
        <v>267</v>
      </c>
      <c r="E35" s="120" t="s">
        <v>293</v>
      </c>
    </row>
    <row r="36" spans="1:6" ht="15" customHeight="1" x14ac:dyDescent="0.25">
      <c r="A36" s="120">
        <v>31</v>
      </c>
      <c r="B36" s="121" t="s">
        <v>270</v>
      </c>
      <c r="C36" s="121" t="s">
        <v>271</v>
      </c>
      <c r="D36" s="124" t="s">
        <v>272</v>
      </c>
      <c r="E36" s="125" t="s">
        <v>294</v>
      </c>
      <c r="F36" s="126"/>
    </row>
    <row r="37" spans="1:6" ht="15" customHeight="1" x14ac:dyDescent="0.25">
      <c r="A37" s="120">
        <v>32</v>
      </c>
      <c r="B37" s="121" t="s">
        <v>166</v>
      </c>
      <c r="C37" s="121" t="s">
        <v>274</v>
      </c>
      <c r="D37" s="124" t="s">
        <v>275</v>
      </c>
      <c r="E37" s="125" t="s">
        <v>295</v>
      </c>
      <c r="F37" s="126"/>
    </row>
    <row r="38" spans="1:6" ht="15" customHeight="1" x14ac:dyDescent="0.25">
      <c r="A38" s="120">
        <v>33</v>
      </c>
      <c r="B38" s="127" t="s">
        <v>303</v>
      </c>
      <c r="C38" s="127" t="s">
        <v>304</v>
      </c>
      <c r="D38" s="124" t="s">
        <v>305</v>
      </c>
      <c r="E38" s="136" t="s">
        <v>309</v>
      </c>
      <c r="F38" s="126"/>
    </row>
    <row r="39" spans="1:6" ht="15" customHeight="1" x14ac:dyDescent="0.25">
      <c r="A39" s="120">
        <v>34</v>
      </c>
      <c r="B39" s="127" t="s">
        <v>306</v>
      </c>
      <c r="C39" s="127" t="s">
        <v>307</v>
      </c>
      <c r="D39" s="124" t="s">
        <v>308</v>
      </c>
      <c r="E39" s="136" t="s">
        <v>310</v>
      </c>
      <c r="F39" s="126"/>
    </row>
    <row r="40" spans="1:6" ht="15" customHeight="1" x14ac:dyDescent="0.25">
      <c r="A40" s="120">
        <v>35</v>
      </c>
      <c r="B40" s="127" t="s">
        <v>311</v>
      </c>
      <c r="C40" s="127" t="s">
        <v>312</v>
      </c>
      <c r="D40" s="124" t="s">
        <v>313</v>
      </c>
      <c r="E40" s="136" t="s">
        <v>325</v>
      </c>
      <c r="F40" s="126"/>
    </row>
    <row r="41" spans="1:6" ht="15" customHeight="1" x14ac:dyDescent="0.25">
      <c r="A41" s="120">
        <v>36</v>
      </c>
      <c r="B41" s="127" t="s">
        <v>323</v>
      </c>
      <c r="C41" s="127" t="s">
        <v>317</v>
      </c>
      <c r="D41" s="124" t="s">
        <v>318</v>
      </c>
      <c r="E41" s="177" t="s">
        <v>326</v>
      </c>
      <c r="F41" s="126"/>
    </row>
    <row r="42" spans="1:6" ht="15" customHeight="1" x14ac:dyDescent="0.25">
      <c r="A42" s="120">
        <v>37</v>
      </c>
      <c r="B42" s="127" t="s">
        <v>255</v>
      </c>
      <c r="C42" s="127" t="s">
        <v>314</v>
      </c>
      <c r="D42" s="124" t="s">
        <v>315</v>
      </c>
      <c r="E42" s="138" t="s">
        <v>316</v>
      </c>
      <c r="F42" s="126"/>
    </row>
    <row r="43" spans="1:6" s="143" customFormat="1" ht="15" customHeight="1" x14ac:dyDescent="0.25">
      <c r="A43" s="120">
        <v>38</v>
      </c>
      <c r="B43" s="140" t="s">
        <v>319</v>
      </c>
      <c r="C43" s="140" t="s">
        <v>320</v>
      </c>
      <c r="D43" s="140" t="s">
        <v>321</v>
      </c>
      <c r="E43" s="141" t="s">
        <v>322</v>
      </c>
      <c r="F43" s="142"/>
    </row>
    <row r="57" spans="5:5" x14ac:dyDescent="0.25">
      <c r="E57" s="117">
        <v>3</v>
      </c>
    </row>
    <row r="58" spans="5:5" x14ac:dyDescent="0.25">
      <c r="E58" s="117">
        <v>11</v>
      </c>
    </row>
    <row r="59" spans="5:5" x14ac:dyDescent="0.25">
      <c r="E59" s="117">
        <f>SUM(E57:E58)</f>
        <v>14</v>
      </c>
    </row>
  </sheetData>
  <mergeCells count="2">
    <mergeCell ref="A1:C1"/>
    <mergeCell ref="A3:E3"/>
  </mergeCells>
  <pageMargins left="0.7" right="0.7" top="0.75" bottom="0.75" header="0.3" footer="0.3"/>
  <pageSetup scale="40" fitToHeight="2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>
      <selection activeCell="A3" sqref="A3:C47"/>
    </sheetView>
  </sheetViews>
  <sheetFormatPr defaultRowHeight="15" x14ac:dyDescent="0.25"/>
  <cols>
    <col min="1" max="1" width="5" style="129" bestFit="1" customWidth="1"/>
    <col min="2" max="2" width="11.28515625" style="129" bestFit="1" customWidth="1"/>
    <col min="3" max="3" width="42.140625" style="129" customWidth="1"/>
    <col min="4" max="4" width="27.5703125" style="131" bestFit="1" customWidth="1"/>
    <col min="5" max="5" width="15" style="129" bestFit="1" customWidth="1"/>
    <col min="6" max="16384" width="9.140625" style="129"/>
  </cols>
  <sheetData>
    <row r="1" spans="1:5" x14ac:dyDescent="0.25">
      <c r="A1" s="155" t="s">
        <v>218</v>
      </c>
      <c r="B1" s="155"/>
      <c r="C1" s="155"/>
      <c r="D1" s="155"/>
      <c r="E1" s="155"/>
    </row>
    <row r="2" spans="1:5" s="131" customFormat="1" x14ac:dyDescent="0.25">
      <c r="A2" s="132" t="s">
        <v>135</v>
      </c>
      <c r="B2" s="132" t="s">
        <v>180</v>
      </c>
      <c r="C2" s="132" t="s">
        <v>181</v>
      </c>
      <c r="D2" s="132" t="s">
        <v>178</v>
      </c>
      <c r="E2" s="132" t="s">
        <v>187</v>
      </c>
    </row>
    <row r="3" spans="1:5" x14ac:dyDescent="0.25">
      <c r="A3" s="130">
        <v>1</v>
      </c>
      <c r="B3" s="128">
        <v>2000033290</v>
      </c>
      <c r="C3" s="121" t="s">
        <v>102</v>
      </c>
      <c r="D3" s="130" t="s">
        <v>182</v>
      </c>
      <c r="E3" s="133" t="s">
        <v>190</v>
      </c>
    </row>
    <row r="4" spans="1:5" x14ac:dyDescent="0.25">
      <c r="A4" s="130">
        <v>2</v>
      </c>
      <c r="B4" s="128" t="s">
        <v>107</v>
      </c>
      <c r="C4" s="121" t="s">
        <v>108</v>
      </c>
      <c r="D4" s="130" t="s">
        <v>183</v>
      </c>
      <c r="E4" s="133" t="s">
        <v>190</v>
      </c>
    </row>
    <row r="5" spans="1:5" x14ac:dyDescent="0.25">
      <c r="A5" s="130">
        <v>3</v>
      </c>
      <c r="B5" s="128">
        <v>2000032974</v>
      </c>
      <c r="C5" s="121" t="s">
        <v>99</v>
      </c>
      <c r="D5" s="130" t="s">
        <v>184</v>
      </c>
      <c r="E5" s="133" t="s">
        <v>190</v>
      </c>
    </row>
    <row r="6" spans="1:5" x14ac:dyDescent="0.25">
      <c r="A6" s="130">
        <v>4</v>
      </c>
      <c r="B6" s="128">
        <v>2000033563</v>
      </c>
      <c r="C6" s="121" t="s">
        <v>105</v>
      </c>
      <c r="D6" s="130" t="s">
        <v>185</v>
      </c>
      <c r="E6" s="133" t="s">
        <v>190</v>
      </c>
    </row>
    <row r="7" spans="1:5" x14ac:dyDescent="0.25">
      <c r="A7" s="130">
        <v>5</v>
      </c>
      <c r="B7" s="128">
        <v>2000036587</v>
      </c>
      <c r="C7" s="121" t="s">
        <v>122</v>
      </c>
      <c r="D7" s="130" t="s">
        <v>191</v>
      </c>
      <c r="E7" s="133" t="s">
        <v>190</v>
      </c>
    </row>
    <row r="8" spans="1:5" x14ac:dyDescent="0.25">
      <c r="A8" s="130">
        <v>6</v>
      </c>
      <c r="B8" s="128">
        <v>2000037589</v>
      </c>
      <c r="C8" s="127" t="s">
        <v>142</v>
      </c>
      <c r="D8" s="130" t="s">
        <v>192</v>
      </c>
      <c r="E8" s="133" t="s">
        <v>190</v>
      </c>
    </row>
    <row r="9" spans="1:5" x14ac:dyDescent="0.25">
      <c r="A9" s="130">
        <v>7</v>
      </c>
      <c r="B9" s="128">
        <v>2000033628</v>
      </c>
      <c r="C9" s="121" t="s">
        <v>141</v>
      </c>
      <c r="D9" s="130" t="s">
        <v>194</v>
      </c>
      <c r="E9" s="133" t="s">
        <v>190</v>
      </c>
    </row>
    <row r="10" spans="1:5" x14ac:dyDescent="0.25">
      <c r="A10" s="130">
        <v>8</v>
      </c>
      <c r="B10" s="128">
        <v>2000033769</v>
      </c>
      <c r="C10" s="121" t="s">
        <v>130</v>
      </c>
      <c r="D10" s="130" t="s">
        <v>195</v>
      </c>
      <c r="E10" s="133" t="s">
        <v>190</v>
      </c>
    </row>
    <row r="11" spans="1:5" x14ac:dyDescent="0.25">
      <c r="A11" s="130">
        <v>9</v>
      </c>
      <c r="B11" s="128">
        <v>2000037588</v>
      </c>
      <c r="C11" s="121" t="s">
        <v>133</v>
      </c>
      <c r="D11" s="130" t="s">
        <v>196</v>
      </c>
      <c r="E11" s="133" t="s">
        <v>190</v>
      </c>
    </row>
    <row r="12" spans="1:5" x14ac:dyDescent="0.25">
      <c r="A12" s="130">
        <v>10</v>
      </c>
      <c r="B12" s="128">
        <v>2000038885</v>
      </c>
      <c r="C12" s="133" t="s">
        <v>147</v>
      </c>
      <c r="D12" s="130" t="s">
        <v>179</v>
      </c>
      <c r="E12" s="133" t="s">
        <v>190</v>
      </c>
    </row>
    <row r="13" spans="1:5" x14ac:dyDescent="0.25">
      <c r="A13" s="130">
        <v>11</v>
      </c>
      <c r="B13" s="128">
        <v>2000034392</v>
      </c>
      <c r="C13" s="121" t="s">
        <v>111</v>
      </c>
      <c r="D13" s="130" t="s">
        <v>186</v>
      </c>
      <c r="E13" s="133" t="s">
        <v>190</v>
      </c>
    </row>
    <row r="14" spans="1:5" x14ac:dyDescent="0.25">
      <c r="A14" s="130">
        <v>12</v>
      </c>
      <c r="B14" s="128">
        <v>2000037954</v>
      </c>
      <c r="C14" s="121" t="s">
        <v>138</v>
      </c>
      <c r="D14" s="130" t="s">
        <v>236</v>
      </c>
      <c r="E14" s="133" t="s">
        <v>177</v>
      </c>
    </row>
    <row r="15" spans="1:5" x14ac:dyDescent="0.25">
      <c r="A15" s="130">
        <v>13</v>
      </c>
      <c r="B15" s="128">
        <v>2000032411</v>
      </c>
      <c r="C15" s="121" t="s">
        <v>96</v>
      </c>
      <c r="D15" s="130" t="s">
        <v>217</v>
      </c>
      <c r="E15" s="133" t="s">
        <v>177</v>
      </c>
    </row>
    <row r="16" spans="1:5" x14ac:dyDescent="0.25">
      <c r="A16" s="130">
        <v>14</v>
      </c>
      <c r="B16" s="128">
        <v>2000036484</v>
      </c>
      <c r="C16" s="121" t="s">
        <v>188</v>
      </c>
      <c r="D16" s="130" t="s">
        <v>189</v>
      </c>
      <c r="E16" s="133" t="s">
        <v>177</v>
      </c>
    </row>
    <row r="17" spans="1:5" x14ac:dyDescent="0.25">
      <c r="A17" s="130">
        <v>15</v>
      </c>
      <c r="B17" s="128">
        <v>2000035890</v>
      </c>
      <c r="C17" s="121" t="s">
        <v>119</v>
      </c>
      <c r="D17" s="130" t="s">
        <v>193</v>
      </c>
      <c r="E17" s="133" t="s">
        <v>177</v>
      </c>
    </row>
    <row r="18" spans="1:5" x14ac:dyDescent="0.25">
      <c r="A18" s="130">
        <v>16</v>
      </c>
      <c r="B18" s="133">
        <v>2000038582</v>
      </c>
      <c r="C18" s="133" t="s">
        <v>143</v>
      </c>
      <c r="D18" s="130" t="s">
        <v>197</v>
      </c>
      <c r="E18" s="133" t="s">
        <v>177</v>
      </c>
    </row>
    <row r="19" spans="1:5" x14ac:dyDescent="0.25">
      <c r="A19" s="130">
        <v>17</v>
      </c>
      <c r="B19" s="133">
        <v>2000038542</v>
      </c>
      <c r="C19" s="133" t="s">
        <v>148</v>
      </c>
      <c r="D19" s="130" t="s">
        <v>198</v>
      </c>
      <c r="E19" s="133" t="s">
        <v>177</v>
      </c>
    </row>
    <row r="20" spans="1:5" x14ac:dyDescent="0.25">
      <c r="A20" s="130">
        <v>18</v>
      </c>
      <c r="B20" s="133">
        <v>2000038486</v>
      </c>
      <c r="C20" s="133" t="s">
        <v>149</v>
      </c>
      <c r="D20" s="130" t="s">
        <v>199</v>
      </c>
      <c r="E20" s="133" t="s">
        <v>177</v>
      </c>
    </row>
    <row r="21" spans="1:5" x14ac:dyDescent="0.25">
      <c r="A21" s="130">
        <v>19</v>
      </c>
      <c r="B21" s="133">
        <v>2000038758</v>
      </c>
      <c r="C21" s="133" t="s">
        <v>144</v>
      </c>
      <c r="D21" s="130" t="s">
        <v>226</v>
      </c>
      <c r="E21" s="133" t="s">
        <v>177</v>
      </c>
    </row>
    <row r="22" spans="1:5" x14ac:dyDescent="0.25">
      <c r="A22" s="130">
        <v>20</v>
      </c>
      <c r="B22" s="133">
        <v>2000039286</v>
      </c>
      <c r="C22" s="133" t="s">
        <v>150</v>
      </c>
      <c r="D22" s="130" t="s">
        <v>200</v>
      </c>
      <c r="E22" s="133" t="s">
        <v>176</v>
      </c>
    </row>
    <row r="23" spans="1:5" x14ac:dyDescent="0.25">
      <c r="A23" s="130">
        <v>21</v>
      </c>
      <c r="B23" s="133">
        <v>2000039284</v>
      </c>
      <c r="C23" s="133" t="s">
        <v>151</v>
      </c>
      <c r="D23" s="130" t="s">
        <v>201</v>
      </c>
      <c r="E23" s="133" t="s">
        <v>176</v>
      </c>
    </row>
    <row r="24" spans="1:5" x14ac:dyDescent="0.25">
      <c r="A24" s="130">
        <v>22</v>
      </c>
      <c r="B24" s="133">
        <v>2000035975</v>
      </c>
      <c r="C24" s="133" t="s">
        <v>152</v>
      </c>
      <c r="D24" s="130" t="s">
        <v>202</v>
      </c>
      <c r="E24" s="133" t="s">
        <v>176</v>
      </c>
    </row>
    <row r="25" spans="1:5" x14ac:dyDescent="0.25">
      <c r="A25" s="130">
        <v>23</v>
      </c>
      <c r="B25" s="133">
        <v>2000038689</v>
      </c>
      <c r="C25" s="133" t="s">
        <v>153</v>
      </c>
      <c r="D25" s="130" t="s">
        <v>203</v>
      </c>
      <c r="E25" s="133" t="s">
        <v>176</v>
      </c>
    </row>
    <row r="26" spans="1:5" x14ac:dyDescent="0.25">
      <c r="A26" s="130">
        <v>24</v>
      </c>
      <c r="B26" s="133">
        <v>2000039615</v>
      </c>
      <c r="C26" s="133" t="s">
        <v>154</v>
      </c>
      <c r="D26" s="130" t="s">
        <v>204</v>
      </c>
      <c r="E26" s="133" t="s">
        <v>176</v>
      </c>
    </row>
    <row r="27" spans="1:5" x14ac:dyDescent="0.25">
      <c r="A27" s="130">
        <v>25</v>
      </c>
      <c r="B27" s="133">
        <v>2000039432</v>
      </c>
      <c r="C27" s="133" t="s">
        <v>155</v>
      </c>
      <c r="D27" s="130" t="s">
        <v>205</v>
      </c>
      <c r="E27" s="133" t="s">
        <v>176</v>
      </c>
    </row>
    <row r="28" spans="1:5" x14ac:dyDescent="0.25">
      <c r="A28" s="130">
        <v>26</v>
      </c>
      <c r="B28" s="133">
        <v>2000039459</v>
      </c>
      <c r="C28" s="133" t="s">
        <v>156</v>
      </c>
      <c r="D28" s="130" t="s">
        <v>206</v>
      </c>
      <c r="E28" s="133" t="s">
        <v>176</v>
      </c>
    </row>
    <row r="29" spans="1:5" x14ac:dyDescent="0.25">
      <c r="A29" s="130">
        <v>27</v>
      </c>
      <c r="B29" s="133">
        <v>2000035754</v>
      </c>
      <c r="C29" s="133" t="s">
        <v>157</v>
      </c>
      <c r="D29" s="130" t="s">
        <v>207</v>
      </c>
      <c r="E29" s="133" t="s">
        <v>176</v>
      </c>
    </row>
    <row r="30" spans="1:5" x14ac:dyDescent="0.25">
      <c r="A30" s="130">
        <v>28</v>
      </c>
      <c r="B30" s="133">
        <v>2000039416</v>
      </c>
      <c r="C30" s="133" t="s">
        <v>158</v>
      </c>
      <c r="D30" s="130" t="s">
        <v>208</v>
      </c>
      <c r="E30" s="133" t="s">
        <v>176</v>
      </c>
    </row>
    <row r="31" spans="1:5" x14ac:dyDescent="0.25">
      <c r="A31" s="130">
        <v>29</v>
      </c>
      <c r="B31" s="133">
        <v>2000039390</v>
      </c>
      <c r="C31" s="133" t="s">
        <v>159</v>
      </c>
      <c r="D31" s="130" t="s">
        <v>209</v>
      </c>
      <c r="E31" s="133" t="s">
        <v>176</v>
      </c>
    </row>
    <row r="32" spans="1:5" x14ac:dyDescent="0.25">
      <c r="A32" s="130">
        <v>30</v>
      </c>
      <c r="B32" s="133">
        <v>2000039496</v>
      </c>
      <c r="C32" s="133" t="s">
        <v>160</v>
      </c>
      <c r="D32" s="130" t="s">
        <v>210</v>
      </c>
      <c r="E32" s="133" t="s">
        <v>176</v>
      </c>
    </row>
    <row r="33" spans="1:5" x14ac:dyDescent="0.25">
      <c r="A33" s="130">
        <v>31</v>
      </c>
      <c r="B33" s="133">
        <v>2000033655</v>
      </c>
      <c r="C33" s="133" t="s">
        <v>161</v>
      </c>
      <c r="D33" s="130" t="s">
        <v>211</v>
      </c>
      <c r="E33" s="133" t="s">
        <v>176</v>
      </c>
    </row>
    <row r="34" spans="1:5" x14ac:dyDescent="0.25">
      <c r="A34" s="130">
        <v>32</v>
      </c>
      <c r="B34" s="133">
        <v>2000039433</v>
      </c>
      <c r="C34" s="133" t="s">
        <v>170</v>
      </c>
      <c r="D34" s="130" t="s">
        <v>212</v>
      </c>
      <c r="E34" s="133" t="s">
        <v>176</v>
      </c>
    </row>
    <row r="35" spans="1:5" x14ac:dyDescent="0.25">
      <c r="A35" s="130">
        <v>33</v>
      </c>
      <c r="B35" s="133">
        <v>2000030183</v>
      </c>
      <c r="C35" s="133" t="s">
        <v>162</v>
      </c>
      <c r="D35" s="130" t="s">
        <v>213</v>
      </c>
      <c r="E35" s="133" t="s">
        <v>176</v>
      </c>
    </row>
    <row r="36" spans="1:5" x14ac:dyDescent="0.25">
      <c r="A36" s="130">
        <v>34</v>
      </c>
      <c r="B36" s="133">
        <v>2000039205</v>
      </c>
      <c r="C36" s="133" t="s">
        <v>163</v>
      </c>
      <c r="D36" s="130" t="s">
        <v>214</v>
      </c>
      <c r="E36" s="133" t="s">
        <v>176</v>
      </c>
    </row>
    <row r="37" spans="1:5" x14ac:dyDescent="0.25">
      <c r="A37" s="130">
        <v>35</v>
      </c>
      <c r="B37" s="133">
        <v>2000039466</v>
      </c>
      <c r="C37" s="133" t="s">
        <v>165</v>
      </c>
      <c r="D37" s="130" t="s">
        <v>215</v>
      </c>
      <c r="E37" s="133" t="s">
        <v>176</v>
      </c>
    </row>
    <row r="38" spans="1:5" x14ac:dyDescent="0.25">
      <c r="A38" s="130">
        <v>36</v>
      </c>
      <c r="B38" s="133">
        <v>2000036102</v>
      </c>
      <c r="C38" s="133" t="s">
        <v>167</v>
      </c>
      <c r="D38" s="130" t="s">
        <v>216</v>
      </c>
      <c r="E38" s="133" t="s">
        <v>176</v>
      </c>
    </row>
    <row r="39" spans="1:5" x14ac:dyDescent="0.25">
      <c r="A39" s="130">
        <v>37</v>
      </c>
      <c r="B39" s="133">
        <v>2000039691</v>
      </c>
      <c r="C39" s="133" t="s">
        <v>169</v>
      </c>
      <c r="D39" s="130" t="s">
        <v>219</v>
      </c>
      <c r="E39" s="133" t="s">
        <v>176</v>
      </c>
    </row>
    <row r="40" spans="1:5" x14ac:dyDescent="0.25">
      <c r="A40" s="130">
        <v>38</v>
      </c>
      <c r="B40" s="133">
        <v>2000039277</v>
      </c>
      <c r="C40" s="133" t="s">
        <v>164</v>
      </c>
      <c r="D40" s="130" t="s">
        <v>230</v>
      </c>
      <c r="E40" s="133" t="s">
        <v>176</v>
      </c>
    </row>
    <row r="41" spans="1:5" x14ac:dyDescent="0.25">
      <c r="A41" s="130">
        <v>39</v>
      </c>
      <c r="B41" s="133">
        <v>2000040085</v>
      </c>
      <c r="C41" s="133" t="s">
        <v>220</v>
      </c>
      <c r="D41" s="130" t="s">
        <v>227</v>
      </c>
      <c r="E41" s="133" t="s">
        <v>176</v>
      </c>
    </row>
    <row r="42" spans="1:5" x14ac:dyDescent="0.25">
      <c r="A42" s="130">
        <v>40</v>
      </c>
      <c r="B42" s="133">
        <v>2000040515</v>
      </c>
      <c r="C42" s="133" t="s">
        <v>223</v>
      </c>
      <c r="D42" s="130" t="s">
        <v>228</v>
      </c>
      <c r="E42" s="133" t="s">
        <v>176</v>
      </c>
    </row>
    <row r="43" spans="1:5" x14ac:dyDescent="0.25">
      <c r="A43" s="130">
        <v>41</v>
      </c>
      <c r="B43" s="133">
        <v>2000040423</v>
      </c>
      <c r="C43" s="133" t="s">
        <v>221</v>
      </c>
      <c r="D43" s="130" t="s">
        <v>231</v>
      </c>
      <c r="E43" s="133" t="s">
        <v>176</v>
      </c>
    </row>
    <row r="44" spans="1:5" x14ac:dyDescent="0.25">
      <c r="A44" s="130">
        <v>42</v>
      </c>
      <c r="B44" s="133">
        <v>2000039967</v>
      </c>
      <c r="C44" s="133" t="s">
        <v>222</v>
      </c>
      <c r="D44" s="130" t="s">
        <v>229</v>
      </c>
      <c r="E44" s="133" t="s">
        <v>176</v>
      </c>
    </row>
    <row r="45" spans="1:5" x14ac:dyDescent="0.25">
      <c r="A45" s="130">
        <v>43</v>
      </c>
      <c r="B45" s="133">
        <v>2000039330</v>
      </c>
      <c r="C45" s="134" t="s">
        <v>224</v>
      </c>
      <c r="D45" s="130" t="s">
        <v>232</v>
      </c>
      <c r="E45" s="133" t="s">
        <v>176</v>
      </c>
    </row>
    <row r="46" spans="1:5" x14ac:dyDescent="0.25">
      <c r="A46" s="130">
        <v>44</v>
      </c>
      <c r="B46" s="133">
        <v>2000039581</v>
      </c>
      <c r="C46" s="134" t="s">
        <v>225</v>
      </c>
      <c r="D46" s="130" t="s">
        <v>233</v>
      </c>
      <c r="E46" s="133" t="s">
        <v>176</v>
      </c>
    </row>
    <row r="47" spans="1:5" x14ac:dyDescent="0.25">
      <c r="A47" s="130">
        <v>45</v>
      </c>
      <c r="B47" s="133">
        <v>2000039958</v>
      </c>
      <c r="C47" s="133" t="s">
        <v>234</v>
      </c>
      <c r="D47" s="130" t="s">
        <v>235</v>
      </c>
      <c r="E47" s="133" t="s">
        <v>176</v>
      </c>
    </row>
  </sheetData>
  <autoFilter ref="A2:E2"/>
  <mergeCells count="1">
    <mergeCell ref="A1:E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4"/>
  <sheetViews>
    <sheetView zoomScale="80" zoomScaleNormal="80" workbookViewId="0">
      <selection activeCell="M10" sqref="M10"/>
    </sheetView>
  </sheetViews>
  <sheetFormatPr defaultColWidth="9" defaultRowHeight="15" x14ac:dyDescent="0.25"/>
  <cols>
    <col min="1" max="1" width="12.140625" style="59" bestFit="1" customWidth="1"/>
    <col min="2" max="3" width="7.42578125" style="59" customWidth="1"/>
    <col min="4" max="4" width="8.42578125" style="59" bestFit="1" customWidth="1"/>
    <col min="5" max="5" width="7.42578125" style="59" customWidth="1"/>
    <col min="6" max="6" width="8.140625" style="59" bestFit="1" customWidth="1"/>
    <col min="7" max="7" width="7.42578125" style="59" customWidth="1"/>
    <col min="8" max="8" width="8.140625" style="59" bestFit="1" customWidth="1"/>
    <col min="9" max="9" width="7.42578125" style="59" customWidth="1"/>
    <col min="10" max="10" width="8.140625" style="59" bestFit="1" customWidth="1"/>
    <col min="11" max="11" width="8.85546875" style="59" customWidth="1"/>
    <col min="12" max="12" width="9" style="59" customWidth="1"/>
    <col min="13" max="19" width="10.28515625" style="59" customWidth="1"/>
    <col min="20" max="20" width="9" style="92" customWidth="1"/>
    <col min="21" max="21" width="9" style="59"/>
    <col min="22" max="24" width="0" style="59" hidden="1" customWidth="1"/>
    <col min="25" max="16384" width="9" style="59"/>
  </cols>
  <sheetData>
    <row r="2" spans="1:20" ht="27.75" customHeight="1" thickBot="1" x14ac:dyDescent="0.3">
      <c r="A2" s="166" t="s">
        <v>63</v>
      </c>
      <c r="B2" s="166"/>
      <c r="C2" s="166"/>
      <c r="D2" s="166"/>
      <c r="E2" s="166"/>
      <c r="F2" s="166"/>
      <c r="G2" s="166"/>
      <c r="H2" s="166"/>
      <c r="I2" s="166"/>
      <c r="J2" s="166"/>
    </row>
    <row r="3" spans="1:20" s="60" customFormat="1" ht="19.5" customHeight="1" thickBot="1" x14ac:dyDescent="0.3">
      <c r="A3" s="167" t="s">
        <v>38</v>
      </c>
      <c r="B3" s="168" t="s">
        <v>82</v>
      </c>
      <c r="C3" s="167" t="s">
        <v>39</v>
      </c>
      <c r="D3" s="167"/>
      <c r="E3" s="167" t="s">
        <v>42</v>
      </c>
      <c r="F3" s="167"/>
      <c r="G3" s="167" t="s">
        <v>43</v>
      </c>
      <c r="H3" s="167"/>
      <c r="I3" s="167" t="s">
        <v>59</v>
      </c>
      <c r="J3" s="167"/>
      <c r="K3" s="161" t="s">
        <v>60</v>
      </c>
      <c r="L3" s="162"/>
      <c r="M3" s="162"/>
      <c r="N3" s="162"/>
      <c r="O3" s="162"/>
      <c r="P3" s="162"/>
      <c r="Q3" s="162"/>
      <c r="R3" s="162"/>
      <c r="S3" s="162"/>
      <c r="T3" s="163"/>
    </row>
    <row r="4" spans="1:20" s="60" customFormat="1" ht="19.5" customHeight="1" thickBot="1" x14ac:dyDescent="0.3">
      <c r="A4" s="167"/>
      <c r="B4" s="168"/>
      <c r="C4" s="164" t="s">
        <v>40</v>
      </c>
      <c r="D4" s="164" t="s">
        <v>41</v>
      </c>
      <c r="E4" s="164" t="s">
        <v>40</v>
      </c>
      <c r="F4" s="164" t="s">
        <v>41</v>
      </c>
      <c r="G4" s="164" t="s">
        <v>40</v>
      </c>
      <c r="H4" s="164" t="s">
        <v>41</v>
      </c>
      <c r="I4" s="164" t="s">
        <v>40</v>
      </c>
      <c r="J4" s="164" t="s">
        <v>41</v>
      </c>
      <c r="K4" s="156" t="s">
        <v>60</v>
      </c>
      <c r="L4" s="156" t="s">
        <v>61</v>
      </c>
      <c r="M4" s="158" t="s">
        <v>80</v>
      </c>
      <c r="N4" s="159"/>
      <c r="O4" s="159"/>
      <c r="P4" s="160"/>
      <c r="Q4" s="161" t="s">
        <v>62</v>
      </c>
      <c r="R4" s="162"/>
      <c r="S4" s="163"/>
      <c r="T4" s="156" t="s">
        <v>62</v>
      </c>
    </row>
    <row r="5" spans="1:20" s="60" customFormat="1" ht="44.25" customHeight="1" thickBot="1" x14ac:dyDescent="0.3">
      <c r="A5" s="167"/>
      <c r="B5" s="167"/>
      <c r="C5" s="165"/>
      <c r="D5" s="165"/>
      <c r="E5" s="165"/>
      <c r="F5" s="165"/>
      <c r="G5" s="165"/>
      <c r="H5" s="165"/>
      <c r="I5" s="165"/>
      <c r="J5" s="165"/>
      <c r="K5" s="157"/>
      <c r="L5" s="157"/>
      <c r="M5" s="75" t="s">
        <v>59</v>
      </c>
      <c r="N5" s="75" t="s">
        <v>39</v>
      </c>
      <c r="O5" s="75" t="s">
        <v>42</v>
      </c>
      <c r="P5" s="75" t="s">
        <v>43</v>
      </c>
      <c r="Q5" s="75" t="s">
        <v>39</v>
      </c>
      <c r="R5" s="75" t="s">
        <v>42</v>
      </c>
      <c r="S5" s="75" t="s">
        <v>43</v>
      </c>
      <c r="T5" s="157"/>
    </row>
    <row r="6" spans="1:20" s="100" customFormat="1" ht="19.5" customHeight="1" x14ac:dyDescent="0.25">
      <c r="A6" s="109" t="s">
        <v>83</v>
      </c>
      <c r="B6" s="110">
        <f>+C6+E6+G6+I6</f>
        <v>4</v>
      </c>
      <c r="C6" s="110"/>
      <c r="D6" s="111">
        <v>0</v>
      </c>
      <c r="E6" s="110">
        <v>1</v>
      </c>
      <c r="F6" s="111">
        <v>0</v>
      </c>
      <c r="G6" s="110">
        <v>3</v>
      </c>
      <c r="H6" s="111">
        <v>0</v>
      </c>
      <c r="I6" s="110"/>
      <c r="J6" s="111">
        <v>0</v>
      </c>
      <c r="K6" s="94">
        <f t="shared" ref="K6:K11" si="0">+L6+T6</f>
        <v>58</v>
      </c>
      <c r="L6" s="98">
        <f>+SUM(M6:P6)</f>
        <v>41</v>
      </c>
      <c r="M6" s="99">
        <v>1</v>
      </c>
      <c r="N6" s="99"/>
      <c r="O6" s="99">
        <v>27</v>
      </c>
      <c r="P6" s="99">
        <v>13</v>
      </c>
      <c r="Q6" s="99"/>
      <c r="R6" s="99">
        <v>16</v>
      </c>
      <c r="S6" s="99">
        <v>1</v>
      </c>
      <c r="T6" s="103">
        <f t="shared" ref="T6:T11" si="1">+SUM(Q6:S6)</f>
        <v>17</v>
      </c>
    </row>
    <row r="7" spans="1:20" s="100" customFormat="1" ht="19.5" customHeight="1" x14ac:dyDescent="0.25">
      <c r="A7" s="112" t="s">
        <v>84</v>
      </c>
      <c r="B7" s="113">
        <f>+C7+E7+G7+I7</f>
        <v>2</v>
      </c>
      <c r="C7" s="113"/>
      <c r="D7" s="114">
        <v>0</v>
      </c>
      <c r="E7" s="113">
        <v>2</v>
      </c>
      <c r="F7" s="114">
        <v>0</v>
      </c>
      <c r="G7" s="113"/>
      <c r="H7" s="114">
        <v>0</v>
      </c>
      <c r="I7" s="113"/>
      <c r="J7" s="114">
        <v>0</v>
      </c>
      <c r="K7" s="94">
        <f t="shared" si="0"/>
        <v>50</v>
      </c>
      <c r="L7" s="98">
        <f>+SUM(M7:P7)</f>
        <v>26</v>
      </c>
      <c r="M7" s="102"/>
      <c r="N7" s="102">
        <v>14</v>
      </c>
      <c r="O7" s="102">
        <v>9</v>
      </c>
      <c r="P7" s="102">
        <v>3</v>
      </c>
      <c r="Q7" s="102">
        <v>4</v>
      </c>
      <c r="R7" s="102">
        <v>19</v>
      </c>
      <c r="S7" s="102">
        <v>1</v>
      </c>
      <c r="T7" s="104">
        <f t="shared" si="1"/>
        <v>24</v>
      </c>
    </row>
    <row r="8" spans="1:20" ht="19.5" customHeight="1" x14ac:dyDescent="0.25">
      <c r="A8" s="65" t="s">
        <v>46</v>
      </c>
      <c r="B8" s="65">
        <f>+SUM(B6:B7)</f>
        <v>6</v>
      </c>
      <c r="C8" s="65">
        <f>+SUM(C6:C7)</f>
        <v>0</v>
      </c>
      <c r="D8" s="73">
        <f>+C8/B8</f>
        <v>0</v>
      </c>
      <c r="E8" s="65">
        <f>+SUM(E6:E7)</f>
        <v>3</v>
      </c>
      <c r="F8" s="73">
        <f>+E8/B8</f>
        <v>0.5</v>
      </c>
      <c r="G8" s="65">
        <f>+SUM(G6:G7)</f>
        <v>3</v>
      </c>
      <c r="H8" s="73">
        <f>+G8/B8</f>
        <v>0.5</v>
      </c>
      <c r="I8" s="65">
        <f>+SUM(I6:I7)</f>
        <v>0</v>
      </c>
      <c r="J8" s="65">
        <f>+I8/B8</f>
        <v>0</v>
      </c>
      <c r="K8" s="79">
        <f t="shared" si="0"/>
        <v>108</v>
      </c>
      <c r="L8" s="96">
        <f>+SUM(L6:L7)</f>
        <v>67</v>
      </c>
      <c r="M8" s="77">
        <f t="shared" ref="M8:S8" si="2">+SUM(M6:M7)</f>
        <v>1</v>
      </c>
      <c r="N8" s="77">
        <f t="shared" si="2"/>
        <v>14</v>
      </c>
      <c r="O8" s="77">
        <f t="shared" si="2"/>
        <v>36</v>
      </c>
      <c r="P8" s="77">
        <f t="shared" si="2"/>
        <v>16</v>
      </c>
      <c r="Q8" s="77">
        <f t="shared" si="2"/>
        <v>4</v>
      </c>
      <c r="R8" s="77">
        <f>+SUM(R6:R7)</f>
        <v>35</v>
      </c>
      <c r="S8" s="77">
        <f t="shared" si="2"/>
        <v>2</v>
      </c>
      <c r="T8" s="105">
        <f t="shared" si="1"/>
        <v>41</v>
      </c>
    </row>
    <row r="9" spans="1:20" ht="19.5" customHeight="1" x14ac:dyDescent="0.25">
      <c r="A9" s="63" t="s">
        <v>56</v>
      </c>
      <c r="B9" s="106">
        <f>+C9+E9+G9+I9</f>
        <v>5</v>
      </c>
      <c r="C9" s="106">
        <v>4</v>
      </c>
      <c r="D9" s="107">
        <f>+C9/B9</f>
        <v>0.8</v>
      </c>
      <c r="E9" s="106"/>
      <c r="F9" s="107">
        <f>+E9/B9</f>
        <v>0</v>
      </c>
      <c r="G9" s="106">
        <v>1</v>
      </c>
      <c r="H9" s="107">
        <f>+G9/B9</f>
        <v>0.2</v>
      </c>
      <c r="I9" s="106">
        <v>0</v>
      </c>
      <c r="J9" s="107">
        <f>+I9/B9</f>
        <v>0</v>
      </c>
      <c r="K9" s="108">
        <f t="shared" si="0"/>
        <v>51</v>
      </c>
      <c r="L9" s="101">
        <f>+SUM(M9:P9)</f>
        <v>46</v>
      </c>
      <c r="M9" s="76">
        <v>1</v>
      </c>
      <c r="N9" s="76">
        <v>17</v>
      </c>
      <c r="O9" s="76">
        <v>8</v>
      </c>
      <c r="P9" s="76">
        <v>20</v>
      </c>
      <c r="Q9" s="76">
        <v>2</v>
      </c>
      <c r="R9" s="76">
        <v>1</v>
      </c>
      <c r="S9" s="76">
        <v>2</v>
      </c>
      <c r="T9" s="104">
        <f t="shared" si="1"/>
        <v>5</v>
      </c>
    </row>
    <row r="10" spans="1:20" ht="19.5" customHeight="1" x14ac:dyDescent="0.25">
      <c r="A10" s="65" t="s">
        <v>85</v>
      </c>
      <c r="B10" s="65">
        <f>+SUM(B9:B9)</f>
        <v>5</v>
      </c>
      <c r="C10" s="65">
        <f>+SUM(C9:C9)</f>
        <v>4</v>
      </c>
      <c r="D10" s="73">
        <f>+C10/B10</f>
        <v>0.8</v>
      </c>
      <c r="E10" s="65">
        <f>+SUM(E9:E9)</f>
        <v>0</v>
      </c>
      <c r="F10" s="73">
        <f>+E10/B10</f>
        <v>0</v>
      </c>
      <c r="G10" s="65">
        <f>+SUM(G9:G9)</f>
        <v>1</v>
      </c>
      <c r="H10" s="73">
        <f>+G10/B10</f>
        <v>0.2</v>
      </c>
      <c r="I10" s="65">
        <f>+SUM(I9:I9)</f>
        <v>0</v>
      </c>
      <c r="J10" s="73">
        <f>+I10/B10</f>
        <v>0</v>
      </c>
      <c r="K10" s="79">
        <f t="shared" si="0"/>
        <v>51</v>
      </c>
      <c r="L10" s="97">
        <f t="shared" ref="L10:S10" si="3">+SUM(L9:L9)</f>
        <v>46</v>
      </c>
      <c r="M10" s="78">
        <f t="shared" si="3"/>
        <v>1</v>
      </c>
      <c r="N10" s="78">
        <f t="shared" si="3"/>
        <v>17</v>
      </c>
      <c r="O10" s="78">
        <f t="shared" si="3"/>
        <v>8</v>
      </c>
      <c r="P10" s="78">
        <f t="shared" si="3"/>
        <v>20</v>
      </c>
      <c r="Q10" s="78">
        <f t="shared" si="3"/>
        <v>2</v>
      </c>
      <c r="R10" s="78">
        <f t="shared" si="3"/>
        <v>1</v>
      </c>
      <c r="S10" s="78">
        <f t="shared" si="3"/>
        <v>2</v>
      </c>
      <c r="T10" s="104">
        <f t="shared" si="1"/>
        <v>5</v>
      </c>
    </row>
    <row r="11" spans="1:20" ht="19.5" customHeight="1" x14ac:dyDescent="0.25">
      <c r="A11" s="66" t="s">
        <v>86</v>
      </c>
      <c r="B11" s="66">
        <f>+B10+B8</f>
        <v>11</v>
      </c>
      <c r="C11" s="66">
        <f>+C10+C8</f>
        <v>4</v>
      </c>
      <c r="D11" s="74">
        <f>+C11/B11</f>
        <v>0.36363636363636365</v>
      </c>
      <c r="E11" s="66">
        <f>+E10+E8</f>
        <v>3</v>
      </c>
      <c r="F11" s="74">
        <f>+E11/B11</f>
        <v>0.27272727272727271</v>
      </c>
      <c r="G11" s="66">
        <f>+G10+G8</f>
        <v>4</v>
      </c>
      <c r="H11" s="74">
        <f>+G11/B11</f>
        <v>0.36363636363636365</v>
      </c>
      <c r="I11" s="66">
        <f>+I10+I8</f>
        <v>0</v>
      </c>
      <c r="J11" s="74">
        <f>+I11/B11</f>
        <v>0</v>
      </c>
      <c r="K11" s="79">
        <f t="shared" si="0"/>
        <v>159</v>
      </c>
      <c r="L11" s="97">
        <f t="shared" ref="L11:S11" si="4">+L8+L10</f>
        <v>113</v>
      </c>
      <c r="M11" s="78">
        <f t="shared" si="4"/>
        <v>2</v>
      </c>
      <c r="N11" s="78">
        <f t="shared" si="4"/>
        <v>31</v>
      </c>
      <c r="O11" s="78">
        <f t="shared" si="4"/>
        <v>44</v>
      </c>
      <c r="P11" s="78">
        <f t="shared" si="4"/>
        <v>36</v>
      </c>
      <c r="Q11" s="78">
        <f t="shared" si="4"/>
        <v>6</v>
      </c>
      <c r="R11" s="78">
        <f t="shared" si="4"/>
        <v>36</v>
      </c>
      <c r="S11" s="78">
        <f t="shared" si="4"/>
        <v>4</v>
      </c>
      <c r="T11" s="104">
        <f t="shared" si="1"/>
        <v>46</v>
      </c>
    </row>
    <row r="12" spans="1:20" s="92" customFormat="1" x14ac:dyDescent="0.25">
      <c r="Q12" s="93">
        <f>+Q11/T11</f>
        <v>0.13043478260869565</v>
      </c>
      <c r="R12" s="93">
        <f>+R11/T11</f>
        <v>0.78260869565217395</v>
      </c>
      <c r="S12" s="93">
        <f>+S11/T11</f>
        <v>8.6956521739130432E-2</v>
      </c>
    </row>
    <row r="13" spans="1:20" x14ac:dyDescent="0.25">
      <c r="L13" s="92"/>
      <c r="T13" s="59"/>
    </row>
    <row r="14" spans="1:20" x14ac:dyDescent="0.25">
      <c r="L14" s="92"/>
      <c r="T14" s="59"/>
    </row>
  </sheetData>
  <mergeCells count="21">
    <mergeCell ref="H4:H5"/>
    <mergeCell ref="I4:I5"/>
    <mergeCell ref="J4:J5"/>
    <mergeCell ref="K4:K5"/>
    <mergeCell ref="A2:J2"/>
    <mergeCell ref="A3:A5"/>
    <mergeCell ref="B3:B5"/>
    <mergeCell ref="C3:D3"/>
    <mergeCell ref="E3:F3"/>
    <mergeCell ref="G3:H3"/>
    <mergeCell ref="I3:J3"/>
    <mergeCell ref="C4:C5"/>
    <mergeCell ref="D4:D5"/>
    <mergeCell ref="E4:E5"/>
    <mergeCell ref="F4:F5"/>
    <mergeCell ref="G4:G5"/>
    <mergeCell ref="L4:L5"/>
    <mergeCell ref="M4:P4"/>
    <mergeCell ref="Q4:S4"/>
    <mergeCell ref="T4:T5"/>
    <mergeCell ref="K3:T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5"/>
  <sheetViews>
    <sheetView zoomScale="80" zoomScaleNormal="80" workbookViewId="0">
      <selection activeCell="M10" sqref="M10"/>
    </sheetView>
  </sheetViews>
  <sheetFormatPr defaultColWidth="9" defaultRowHeight="15" x14ac:dyDescent="0.25"/>
  <cols>
    <col min="1" max="1" width="12.140625" style="59" bestFit="1" customWidth="1"/>
    <col min="2" max="3" width="7.42578125" style="59" customWidth="1"/>
    <col min="4" max="4" width="8.42578125" style="59" bestFit="1" customWidth="1"/>
    <col min="5" max="5" width="7.42578125" style="59" customWidth="1"/>
    <col min="6" max="6" width="8.140625" style="59" bestFit="1" customWidth="1"/>
    <col min="7" max="7" width="7.42578125" style="59" customWidth="1"/>
    <col min="8" max="8" width="8.140625" style="59" bestFit="1" customWidth="1"/>
    <col min="9" max="9" width="7.42578125" style="59" customWidth="1"/>
    <col min="10" max="10" width="8.140625" style="59" bestFit="1" customWidth="1"/>
    <col min="11" max="11" width="8.85546875" style="59" customWidth="1"/>
    <col min="12" max="12" width="9" style="59" customWidth="1"/>
    <col min="13" max="19" width="10.28515625" style="59" customWidth="1"/>
    <col min="20" max="20" width="9" style="92" customWidth="1"/>
    <col min="21" max="21" width="9" style="59"/>
    <col min="22" max="24" width="0" style="59" hidden="1" customWidth="1"/>
    <col min="25" max="16384" width="9" style="59"/>
  </cols>
  <sheetData>
    <row r="2" spans="1:20" ht="27.75" customHeight="1" thickBot="1" x14ac:dyDescent="0.3">
      <c r="A2" s="166" t="s">
        <v>63</v>
      </c>
      <c r="B2" s="166"/>
      <c r="C2" s="166"/>
      <c r="D2" s="166"/>
      <c r="E2" s="166"/>
      <c r="F2" s="166"/>
      <c r="G2" s="166"/>
      <c r="H2" s="166"/>
      <c r="I2" s="166"/>
      <c r="J2" s="166"/>
    </row>
    <row r="3" spans="1:20" s="60" customFormat="1" ht="19.5" customHeight="1" thickBot="1" x14ac:dyDescent="0.3">
      <c r="A3" s="167" t="s">
        <v>38</v>
      </c>
      <c r="B3" s="168" t="s">
        <v>91</v>
      </c>
      <c r="C3" s="167" t="s">
        <v>39</v>
      </c>
      <c r="D3" s="167"/>
      <c r="E3" s="167" t="s">
        <v>42</v>
      </c>
      <c r="F3" s="167"/>
      <c r="G3" s="167" t="s">
        <v>43</v>
      </c>
      <c r="H3" s="167"/>
      <c r="I3" s="167" t="s">
        <v>59</v>
      </c>
      <c r="J3" s="167"/>
      <c r="K3" s="161" t="s">
        <v>60</v>
      </c>
      <c r="L3" s="162"/>
      <c r="M3" s="162"/>
      <c r="N3" s="162"/>
      <c r="O3" s="162"/>
      <c r="P3" s="162"/>
      <c r="Q3" s="162"/>
      <c r="R3" s="162"/>
      <c r="S3" s="162"/>
      <c r="T3" s="163"/>
    </row>
    <row r="4" spans="1:20" s="60" customFormat="1" ht="19.5" customHeight="1" thickBot="1" x14ac:dyDescent="0.3">
      <c r="A4" s="167"/>
      <c r="B4" s="168"/>
      <c r="C4" s="164" t="s">
        <v>40</v>
      </c>
      <c r="D4" s="164" t="s">
        <v>41</v>
      </c>
      <c r="E4" s="164" t="s">
        <v>40</v>
      </c>
      <c r="F4" s="164" t="s">
        <v>41</v>
      </c>
      <c r="G4" s="164" t="s">
        <v>40</v>
      </c>
      <c r="H4" s="164" t="s">
        <v>41</v>
      </c>
      <c r="I4" s="164" t="s">
        <v>40</v>
      </c>
      <c r="J4" s="164" t="s">
        <v>41</v>
      </c>
      <c r="K4" s="156" t="s">
        <v>60</v>
      </c>
      <c r="L4" s="156" t="s">
        <v>61</v>
      </c>
      <c r="M4" s="158" t="s">
        <v>80</v>
      </c>
      <c r="N4" s="159"/>
      <c r="O4" s="159"/>
      <c r="P4" s="160"/>
      <c r="Q4" s="161" t="s">
        <v>62</v>
      </c>
      <c r="R4" s="162"/>
      <c r="S4" s="163"/>
      <c r="T4" s="156" t="s">
        <v>62</v>
      </c>
    </row>
    <row r="5" spans="1:20" s="60" customFormat="1" ht="44.25" customHeight="1" thickBot="1" x14ac:dyDescent="0.3">
      <c r="A5" s="167"/>
      <c r="B5" s="167"/>
      <c r="C5" s="165"/>
      <c r="D5" s="165"/>
      <c r="E5" s="165"/>
      <c r="F5" s="165"/>
      <c r="G5" s="165"/>
      <c r="H5" s="165"/>
      <c r="I5" s="165"/>
      <c r="J5" s="165"/>
      <c r="K5" s="157"/>
      <c r="L5" s="157"/>
      <c r="M5" s="75" t="s">
        <v>59</v>
      </c>
      <c r="N5" s="75" t="s">
        <v>39</v>
      </c>
      <c r="O5" s="75" t="s">
        <v>42</v>
      </c>
      <c r="P5" s="75" t="s">
        <v>43</v>
      </c>
      <c r="Q5" s="75" t="s">
        <v>39</v>
      </c>
      <c r="R5" s="75" t="s">
        <v>42</v>
      </c>
      <c r="S5" s="75" t="s">
        <v>43</v>
      </c>
      <c r="T5" s="157"/>
    </row>
    <row r="6" spans="1:20" s="100" customFormat="1" ht="19.5" customHeight="1" x14ac:dyDescent="0.25">
      <c r="A6" s="109" t="s">
        <v>83</v>
      </c>
      <c r="B6" s="110">
        <f>+C6+E6+G6+I6</f>
        <v>5</v>
      </c>
      <c r="C6" s="110"/>
      <c r="D6" s="111">
        <v>0</v>
      </c>
      <c r="E6" s="110">
        <v>2</v>
      </c>
      <c r="F6" s="111">
        <v>0</v>
      </c>
      <c r="G6" s="110">
        <v>3</v>
      </c>
      <c r="H6" s="111">
        <v>0</v>
      </c>
      <c r="I6" s="110"/>
      <c r="J6" s="111">
        <v>0</v>
      </c>
      <c r="K6" s="94">
        <f t="shared" ref="K6:K11" si="0">+L6+T6</f>
        <v>61</v>
      </c>
      <c r="L6" s="98">
        <f>+SUM(M6:P6)</f>
        <v>39</v>
      </c>
      <c r="M6" s="99">
        <v>1</v>
      </c>
      <c r="N6" s="99"/>
      <c r="O6" s="99">
        <v>22</v>
      </c>
      <c r="P6" s="99">
        <v>16</v>
      </c>
      <c r="Q6" s="99"/>
      <c r="R6" s="99">
        <v>21</v>
      </c>
      <c r="S6" s="99">
        <v>1</v>
      </c>
      <c r="T6" s="103">
        <f t="shared" ref="T6:T11" si="1">+SUM(Q6:S6)</f>
        <v>22</v>
      </c>
    </row>
    <row r="7" spans="1:20" s="100" customFormat="1" ht="19.5" customHeight="1" x14ac:dyDescent="0.25">
      <c r="A7" s="112" t="s">
        <v>84</v>
      </c>
      <c r="B7" s="113">
        <f>+C7+E7+G7+I7</f>
        <v>2</v>
      </c>
      <c r="C7" s="113"/>
      <c r="D7" s="114">
        <v>0</v>
      </c>
      <c r="E7" s="113">
        <v>1</v>
      </c>
      <c r="F7" s="114">
        <v>0</v>
      </c>
      <c r="G7" s="113">
        <v>1</v>
      </c>
      <c r="H7" s="114">
        <v>0</v>
      </c>
      <c r="I7" s="113"/>
      <c r="J7" s="114">
        <v>0</v>
      </c>
      <c r="K7" s="94">
        <f t="shared" si="0"/>
        <v>54</v>
      </c>
      <c r="L7" s="98">
        <f>+SUM(M7:P7)</f>
        <v>30</v>
      </c>
      <c r="M7" s="102"/>
      <c r="N7" s="102">
        <v>14</v>
      </c>
      <c r="O7" s="102">
        <v>11</v>
      </c>
      <c r="P7" s="102">
        <v>5</v>
      </c>
      <c r="Q7" s="102">
        <v>4</v>
      </c>
      <c r="R7" s="102">
        <v>19</v>
      </c>
      <c r="S7" s="102">
        <v>1</v>
      </c>
      <c r="T7" s="104">
        <f t="shared" si="1"/>
        <v>24</v>
      </c>
    </row>
    <row r="8" spans="1:20" ht="19.5" customHeight="1" x14ac:dyDescent="0.25">
      <c r="A8" s="65" t="s">
        <v>46</v>
      </c>
      <c r="B8" s="65">
        <f>+SUM(B6:B7)</f>
        <v>7</v>
      </c>
      <c r="C8" s="65">
        <f>+SUM(C6:C7)</f>
        <v>0</v>
      </c>
      <c r="D8" s="73">
        <f>+C8/B8</f>
        <v>0</v>
      </c>
      <c r="E8" s="65">
        <f>+SUM(E6:E7)</f>
        <v>3</v>
      </c>
      <c r="F8" s="73">
        <f>+E8/B8</f>
        <v>0.42857142857142855</v>
      </c>
      <c r="G8" s="65">
        <f>+SUM(G6:G7)</f>
        <v>4</v>
      </c>
      <c r="H8" s="73">
        <f>+G8/B8</f>
        <v>0.5714285714285714</v>
      </c>
      <c r="I8" s="65">
        <f>+SUM(I6:I7)</f>
        <v>0</v>
      </c>
      <c r="J8" s="65">
        <f>+I8/B8</f>
        <v>0</v>
      </c>
      <c r="K8" s="79">
        <f t="shared" si="0"/>
        <v>115</v>
      </c>
      <c r="L8" s="96">
        <f>+SUM(L6:L7)</f>
        <v>69</v>
      </c>
      <c r="M8" s="77">
        <f t="shared" ref="M8:S8" si="2">+SUM(M6:M7)</f>
        <v>1</v>
      </c>
      <c r="N8" s="77">
        <f t="shared" si="2"/>
        <v>14</v>
      </c>
      <c r="O8" s="77">
        <f t="shared" si="2"/>
        <v>33</v>
      </c>
      <c r="P8" s="77">
        <f t="shared" si="2"/>
        <v>21</v>
      </c>
      <c r="Q8" s="77">
        <f t="shared" si="2"/>
        <v>4</v>
      </c>
      <c r="R8" s="77">
        <f>+SUM(R6:R7)</f>
        <v>40</v>
      </c>
      <c r="S8" s="77">
        <f t="shared" si="2"/>
        <v>2</v>
      </c>
      <c r="T8" s="105">
        <f t="shared" si="1"/>
        <v>46</v>
      </c>
    </row>
    <row r="9" spans="1:20" ht="19.5" customHeight="1" x14ac:dyDescent="0.25">
      <c r="A9" s="63" t="s">
        <v>56</v>
      </c>
      <c r="B9" s="106">
        <f>+C9+E9+G9+I9</f>
        <v>5</v>
      </c>
      <c r="C9" s="106">
        <v>2</v>
      </c>
      <c r="D9" s="107">
        <f>+C9/B9</f>
        <v>0.4</v>
      </c>
      <c r="E9" s="106"/>
      <c r="F9" s="107">
        <f>+E9/B9</f>
        <v>0</v>
      </c>
      <c r="G9" s="106">
        <v>3</v>
      </c>
      <c r="H9" s="107">
        <f>+G9/B9</f>
        <v>0.6</v>
      </c>
      <c r="I9" s="106">
        <v>0</v>
      </c>
      <c r="J9" s="107">
        <f>+I9/B9</f>
        <v>0</v>
      </c>
      <c r="K9" s="108">
        <f t="shared" si="0"/>
        <v>58</v>
      </c>
      <c r="L9" s="101">
        <f>+SUM(M9:P9)</f>
        <v>51</v>
      </c>
      <c r="M9" s="76">
        <v>1</v>
      </c>
      <c r="N9" s="76">
        <v>19</v>
      </c>
      <c r="O9" s="76">
        <v>8</v>
      </c>
      <c r="P9" s="76">
        <v>23</v>
      </c>
      <c r="Q9" s="76">
        <v>3</v>
      </c>
      <c r="R9" s="76">
        <v>1</v>
      </c>
      <c r="S9" s="76">
        <v>3</v>
      </c>
      <c r="T9" s="104">
        <f t="shared" si="1"/>
        <v>7</v>
      </c>
    </row>
    <row r="10" spans="1:20" ht="19.5" customHeight="1" x14ac:dyDescent="0.25">
      <c r="A10" s="65" t="s">
        <v>85</v>
      </c>
      <c r="B10" s="65">
        <f>+SUM(B9:B9)</f>
        <v>5</v>
      </c>
      <c r="C10" s="65">
        <f>+SUM(C9:C9)</f>
        <v>2</v>
      </c>
      <c r="D10" s="73">
        <f>+C10/B10</f>
        <v>0.4</v>
      </c>
      <c r="E10" s="65">
        <f>+SUM(E9:E9)</f>
        <v>0</v>
      </c>
      <c r="F10" s="73">
        <f>+E10/B10</f>
        <v>0</v>
      </c>
      <c r="G10" s="65">
        <f>+SUM(G9:G9)</f>
        <v>3</v>
      </c>
      <c r="H10" s="73">
        <f>+G10/B10</f>
        <v>0.6</v>
      </c>
      <c r="I10" s="65">
        <f>+SUM(I9:I9)</f>
        <v>0</v>
      </c>
      <c r="J10" s="73">
        <f>+I10/B10</f>
        <v>0</v>
      </c>
      <c r="K10" s="79">
        <f t="shared" si="0"/>
        <v>58</v>
      </c>
      <c r="L10" s="97">
        <f>+SUM(L9:L9)</f>
        <v>51</v>
      </c>
      <c r="M10" s="78">
        <f t="shared" ref="M10:S10" si="3">+SUM(M9:M9)</f>
        <v>1</v>
      </c>
      <c r="N10" s="78">
        <f>+SUM(N9:N9)</f>
        <v>19</v>
      </c>
      <c r="O10" s="78">
        <f t="shared" si="3"/>
        <v>8</v>
      </c>
      <c r="P10" s="78">
        <f t="shared" si="3"/>
        <v>23</v>
      </c>
      <c r="Q10" s="78">
        <f t="shared" si="3"/>
        <v>3</v>
      </c>
      <c r="R10" s="78">
        <f t="shared" si="3"/>
        <v>1</v>
      </c>
      <c r="S10" s="78">
        <f t="shared" si="3"/>
        <v>3</v>
      </c>
      <c r="T10" s="104">
        <f t="shared" si="1"/>
        <v>7</v>
      </c>
    </row>
    <row r="11" spans="1:20" ht="19.5" customHeight="1" x14ac:dyDescent="0.25">
      <c r="A11" s="66" t="s">
        <v>86</v>
      </c>
      <c r="B11" s="66">
        <f>+B10+B8</f>
        <v>12</v>
      </c>
      <c r="C11" s="66">
        <f>+C10+C8</f>
        <v>2</v>
      </c>
      <c r="D11" s="74">
        <f>+C11/B11</f>
        <v>0.16666666666666666</v>
      </c>
      <c r="E11" s="66">
        <f>+E10+E8</f>
        <v>3</v>
      </c>
      <c r="F11" s="74">
        <f>+E11/B11</f>
        <v>0.25</v>
      </c>
      <c r="G11" s="66">
        <f>+G10+G8</f>
        <v>7</v>
      </c>
      <c r="H11" s="74">
        <f>+G11/B11</f>
        <v>0.58333333333333337</v>
      </c>
      <c r="I11" s="66">
        <f>+I10+I8</f>
        <v>0</v>
      </c>
      <c r="J11" s="74">
        <f>+I11/B11</f>
        <v>0</v>
      </c>
      <c r="K11" s="79">
        <f t="shared" si="0"/>
        <v>173</v>
      </c>
      <c r="L11" s="97">
        <f>+L8+L10</f>
        <v>120</v>
      </c>
      <c r="M11" s="78">
        <f t="shared" ref="M11:S11" si="4">+M8+M10</f>
        <v>2</v>
      </c>
      <c r="N11" s="78">
        <f t="shared" si="4"/>
        <v>33</v>
      </c>
      <c r="O11" s="78">
        <f t="shared" si="4"/>
        <v>41</v>
      </c>
      <c r="P11" s="78">
        <f t="shared" si="4"/>
        <v>44</v>
      </c>
      <c r="Q11" s="78">
        <f t="shared" si="4"/>
        <v>7</v>
      </c>
      <c r="R11" s="78">
        <f t="shared" si="4"/>
        <v>41</v>
      </c>
      <c r="S11" s="78">
        <f t="shared" si="4"/>
        <v>5</v>
      </c>
      <c r="T11" s="104">
        <f t="shared" si="1"/>
        <v>53</v>
      </c>
    </row>
    <row r="12" spans="1:20" s="92" customFormat="1" x14ac:dyDescent="0.25">
      <c r="Q12" s="93">
        <f>+Q11/T11</f>
        <v>0.13207547169811321</v>
      </c>
      <c r="R12" s="93">
        <f>+R11/T11</f>
        <v>0.77358490566037741</v>
      </c>
      <c r="S12" s="93">
        <f>+S11/T11</f>
        <v>9.4339622641509441E-2</v>
      </c>
    </row>
    <row r="13" spans="1:20" x14ac:dyDescent="0.25">
      <c r="L13" s="92"/>
      <c r="T13" s="59"/>
    </row>
    <row r="14" spans="1:20" x14ac:dyDescent="0.25">
      <c r="L14" s="92"/>
      <c r="T14" s="59"/>
    </row>
    <row r="15" spans="1:20" x14ac:dyDescent="0.25">
      <c r="D15" s="115" t="s">
        <v>87</v>
      </c>
      <c r="O15" s="115" t="s">
        <v>88</v>
      </c>
    </row>
  </sheetData>
  <mergeCells count="21">
    <mergeCell ref="L4:L5"/>
    <mergeCell ref="M4:P4"/>
    <mergeCell ref="Q4:S4"/>
    <mergeCell ref="T4:T5"/>
    <mergeCell ref="K3:T3"/>
    <mergeCell ref="H4:H5"/>
    <mergeCell ref="I4:I5"/>
    <mergeCell ref="J4:J5"/>
    <mergeCell ref="K4:K5"/>
    <mergeCell ref="A2:J2"/>
    <mergeCell ref="A3:A5"/>
    <mergeCell ref="B3:B5"/>
    <mergeCell ref="C3:D3"/>
    <mergeCell ref="E3:F3"/>
    <mergeCell ref="G3:H3"/>
    <mergeCell ref="I3:J3"/>
    <mergeCell ref="C4:C5"/>
    <mergeCell ref="D4:D5"/>
    <mergeCell ref="E4:E5"/>
    <mergeCell ref="F4:F5"/>
    <mergeCell ref="G4:G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5"/>
  <sheetViews>
    <sheetView workbookViewId="0">
      <selection activeCell="N18" sqref="N18"/>
    </sheetView>
  </sheetViews>
  <sheetFormatPr defaultColWidth="9" defaultRowHeight="15" x14ac:dyDescent="0.25"/>
  <cols>
    <col min="1" max="1" width="12.140625" style="59" bestFit="1" customWidth="1"/>
    <col min="2" max="3" width="7.42578125" style="59" customWidth="1"/>
    <col min="4" max="4" width="8.42578125" style="59" bestFit="1" customWidth="1"/>
    <col min="5" max="5" width="7.42578125" style="59" customWidth="1"/>
    <col min="6" max="6" width="8.140625" style="59" bestFit="1" customWidth="1"/>
    <col min="7" max="7" width="7.42578125" style="59" customWidth="1"/>
    <col min="8" max="8" width="8.140625" style="59" bestFit="1" customWidth="1"/>
    <col min="9" max="9" width="7.42578125" style="59" customWidth="1"/>
    <col min="10" max="10" width="8.140625" style="59" bestFit="1" customWidth="1"/>
    <col min="11" max="11" width="8.85546875" style="59" customWidth="1"/>
    <col min="12" max="12" width="9" style="59" customWidth="1"/>
    <col min="13" max="19" width="10.28515625" style="59" customWidth="1"/>
    <col min="20" max="20" width="9" style="92" customWidth="1"/>
    <col min="21" max="21" width="9" style="59"/>
    <col min="22" max="24" width="0" style="59" hidden="1" customWidth="1"/>
    <col min="25" max="16384" width="9" style="59"/>
  </cols>
  <sheetData>
    <row r="2" spans="1:20" ht="27.75" customHeight="1" thickBot="1" x14ac:dyDescent="0.3">
      <c r="A2" s="166" t="s">
        <v>63</v>
      </c>
      <c r="B2" s="166"/>
      <c r="C2" s="166"/>
      <c r="D2" s="166"/>
      <c r="E2" s="166"/>
      <c r="F2" s="166"/>
      <c r="G2" s="166"/>
      <c r="H2" s="166"/>
      <c r="I2" s="166"/>
      <c r="J2" s="166"/>
    </row>
    <row r="3" spans="1:20" s="60" customFormat="1" ht="19.5" customHeight="1" thickBot="1" x14ac:dyDescent="0.3">
      <c r="A3" s="167" t="s">
        <v>38</v>
      </c>
      <c r="B3" s="168" t="s">
        <v>91</v>
      </c>
      <c r="C3" s="167" t="s">
        <v>39</v>
      </c>
      <c r="D3" s="167"/>
      <c r="E3" s="167" t="s">
        <v>42</v>
      </c>
      <c r="F3" s="167"/>
      <c r="G3" s="167" t="s">
        <v>43</v>
      </c>
      <c r="H3" s="167"/>
      <c r="I3" s="167" t="s">
        <v>59</v>
      </c>
      <c r="J3" s="167"/>
      <c r="K3" s="161" t="s">
        <v>60</v>
      </c>
      <c r="L3" s="162"/>
      <c r="M3" s="162"/>
      <c r="N3" s="162"/>
      <c r="O3" s="162"/>
      <c r="P3" s="162"/>
      <c r="Q3" s="162"/>
      <c r="R3" s="162"/>
      <c r="S3" s="162"/>
      <c r="T3" s="163"/>
    </row>
    <row r="4" spans="1:20" s="60" customFormat="1" ht="19.5" customHeight="1" thickBot="1" x14ac:dyDescent="0.3">
      <c r="A4" s="167"/>
      <c r="B4" s="168"/>
      <c r="C4" s="164" t="s">
        <v>40</v>
      </c>
      <c r="D4" s="164" t="s">
        <v>41</v>
      </c>
      <c r="E4" s="164" t="s">
        <v>40</v>
      </c>
      <c r="F4" s="164" t="s">
        <v>41</v>
      </c>
      <c r="G4" s="164" t="s">
        <v>40</v>
      </c>
      <c r="H4" s="164" t="s">
        <v>41</v>
      </c>
      <c r="I4" s="164" t="s">
        <v>40</v>
      </c>
      <c r="J4" s="164" t="s">
        <v>41</v>
      </c>
      <c r="K4" s="156" t="s">
        <v>60</v>
      </c>
      <c r="L4" s="156" t="s">
        <v>61</v>
      </c>
      <c r="M4" s="158" t="s">
        <v>80</v>
      </c>
      <c r="N4" s="159"/>
      <c r="O4" s="159"/>
      <c r="P4" s="160"/>
      <c r="Q4" s="161" t="s">
        <v>62</v>
      </c>
      <c r="R4" s="162"/>
      <c r="S4" s="163"/>
      <c r="T4" s="156" t="s">
        <v>62</v>
      </c>
    </row>
    <row r="5" spans="1:20" s="60" customFormat="1" ht="44.25" customHeight="1" thickBot="1" x14ac:dyDescent="0.3">
      <c r="A5" s="167"/>
      <c r="B5" s="167"/>
      <c r="C5" s="165"/>
      <c r="D5" s="165"/>
      <c r="E5" s="165"/>
      <c r="F5" s="165"/>
      <c r="G5" s="165"/>
      <c r="H5" s="165"/>
      <c r="I5" s="165"/>
      <c r="J5" s="165"/>
      <c r="K5" s="157"/>
      <c r="L5" s="157"/>
      <c r="M5" s="75" t="s">
        <v>59</v>
      </c>
      <c r="N5" s="75" t="s">
        <v>39</v>
      </c>
      <c r="O5" s="75" t="s">
        <v>42</v>
      </c>
      <c r="P5" s="75" t="s">
        <v>43</v>
      </c>
      <c r="Q5" s="75" t="s">
        <v>39</v>
      </c>
      <c r="R5" s="75" t="s">
        <v>42</v>
      </c>
      <c r="S5" s="75" t="s">
        <v>43</v>
      </c>
      <c r="T5" s="157"/>
    </row>
    <row r="6" spans="1:20" s="100" customFormat="1" ht="19.5" customHeight="1" x14ac:dyDescent="0.25">
      <c r="A6" s="109" t="s">
        <v>83</v>
      </c>
      <c r="B6" s="110">
        <f>+C6+E6+G6+I6</f>
        <v>4</v>
      </c>
      <c r="C6" s="110"/>
      <c r="D6" s="111">
        <v>0</v>
      </c>
      <c r="E6" s="110">
        <v>1</v>
      </c>
      <c r="F6" s="111">
        <v>0</v>
      </c>
      <c r="G6" s="110">
        <v>3</v>
      </c>
      <c r="H6" s="111">
        <v>0</v>
      </c>
      <c r="I6" s="110"/>
      <c r="J6" s="111">
        <v>0</v>
      </c>
      <c r="K6" s="94">
        <f t="shared" ref="K6:K11" si="0">+L6+T6</f>
        <v>65</v>
      </c>
      <c r="L6" s="98">
        <f>+SUM(M6:P6)</f>
        <v>36</v>
      </c>
      <c r="M6" s="99">
        <f>'tháng 7'!M6+'thang 8'!I6</f>
        <v>1</v>
      </c>
      <c r="N6" s="99">
        <f>'tháng 7'!N6+'thang 8'!C6</f>
        <v>0</v>
      </c>
      <c r="O6" s="99">
        <v>16</v>
      </c>
      <c r="P6" s="99">
        <f>'tháng 7'!P6+'thang 8'!G6</f>
        <v>19</v>
      </c>
      <c r="Q6" s="99"/>
      <c r="R6" s="99">
        <v>28</v>
      </c>
      <c r="S6" s="99">
        <v>1</v>
      </c>
      <c r="T6" s="103">
        <f t="shared" ref="T6:T11" si="1">+SUM(Q6:S6)</f>
        <v>29</v>
      </c>
    </row>
    <row r="7" spans="1:20" s="100" customFormat="1" ht="19.5" customHeight="1" x14ac:dyDescent="0.25">
      <c r="A7" s="112" t="s">
        <v>84</v>
      </c>
      <c r="B7" s="113">
        <f>+C7+E7+G7+I7</f>
        <v>1</v>
      </c>
      <c r="C7" s="113"/>
      <c r="D7" s="114">
        <v>0</v>
      </c>
      <c r="E7" s="113">
        <v>1</v>
      </c>
      <c r="F7" s="114">
        <v>0</v>
      </c>
      <c r="G7" s="113"/>
      <c r="H7" s="114">
        <v>0</v>
      </c>
      <c r="I7" s="113"/>
      <c r="J7" s="114">
        <v>0</v>
      </c>
      <c r="K7" s="94">
        <f t="shared" si="0"/>
        <v>56</v>
      </c>
      <c r="L7" s="98">
        <f>+SUM(M7:P7)</f>
        <v>32</v>
      </c>
      <c r="M7" s="99">
        <f>'tháng 7'!M7+'thang 8'!I7</f>
        <v>0</v>
      </c>
      <c r="N7" s="99">
        <v>12</v>
      </c>
      <c r="O7" s="99">
        <v>16</v>
      </c>
      <c r="P7" s="99">
        <v>4</v>
      </c>
      <c r="Q7" s="102">
        <v>3</v>
      </c>
      <c r="R7" s="102">
        <v>20</v>
      </c>
      <c r="S7" s="102">
        <v>1</v>
      </c>
      <c r="T7" s="104">
        <f t="shared" si="1"/>
        <v>24</v>
      </c>
    </row>
    <row r="8" spans="1:20" ht="19.5" customHeight="1" x14ac:dyDescent="0.25">
      <c r="A8" s="65" t="s">
        <v>46</v>
      </c>
      <c r="B8" s="65">
        <f>+SUM(B6:B7)</f>
        <v>5</v>
      </c>
      <c r="C8" s="65">
        <f>+SUM(C6:C7)</f>
        <v>0</v>
      </c>
      <c r="D8" s="73">
        <f>+C8/B8</f>
        <v>0</v>
      </c>
      <c r="E8" s="65">
        <f>+SUM(E6:E7)</f>
        <v>2</v>
      </c>
      <c r="F8" s="73">
        <f>+E8/B8</f>
        <v>0.4</v>
      </c>
      <c r="G8" s="65">
        <f>+SUM(G6:G7)</f>
        <v>3</v>
      </c>
      <c r="H8" s="73">
        <f>+G8/B8</f>
        <v>0.6</v>
      </c>
      <c r="I8" s="65">
        <f>+SUM(I6:I7)</f>
        <v>0</v>
      </c>
      <c r="J8" s="65">
        <f>+I8/B8</f>
        <v>0</v>
      </c>
      <c r="K8" s="79">
        <f t="shared" si="0"/>
        <v>121</v>
      </c>
      <c r="L8" s="96">
        <f>+SUM(L6:L7)</f>
        <v>68</v>
      </c>
      <c r="M8" s="77">
        <f>+SUM(M6:M7)</f>
        <v>1</v>
      </c>
      <c r="N8" s="77">
        <f t="shared" ref="N8:S8" si="2">+SUM(N6:N7)</f>
        <v>12</v>
      </c>
      <c r="O8" s="77">
        <f t="shared" si="2"/>
        <v>32</v>
      </c>
      <c r="P8" s="77">
        <f t="shared" si="2"/>
        <v>23</v>
      </c>
      <c r="Q8" s="77">
        <f t="shared" si="2"/>
        <v>3</v>
      </c>
      <c r="R8" s="77">
        <f>+SUM(R6:R7)</f>
        <v>48</v>
      </c>
      <c r="S8" s="77">
        <f t="shared" si="2"/>
        <v>2</v>
      </c>
      <c r="T8" s="105">
        <f t="shared" si="1"/>
        <v>53</v>
      </c>
    </row>
    <row r="9" spans="1:20" ht="19.5" customHeight="1" x14ac:dyDescent="0.25">
      <c r="A9" s="63" t="s">
        <v>56</v>
      </c>
      <c r="B9" s="106">
        <f>+C9+E9+G9+I9</f>
        <v>2</v>
      </c>
      <c r="C9" s="106"/>
      <c r="D9" s="107">
        <f>+C9/B9</f>
        <v>0</v>
      </c>
      <c r="E9" s="106"/>
      <c r="F9" s="107">
        <f>+E9/B9</f>
        <v>0</v>
      </c>
      <c r="G9" s="106">
        <v>2</v>
      </c>
      <c r="H9" s="107">
        <f>+G9/B9</f>
        <v>1</v>
      </c>
      <c r="I9" s="106">
        <v>0</v>
      </c>
      <c r="J9" s="107">
        <f>+I9/B9</f>
        <v>0</v>
      </c>
      <c r="K9" s="108">
        <f t="shared" si="0"/>
        <v>74</v>
      </c>
      <c r="L9" s="101">
        <f>+SUM(M9:P9)</f>
        <v>59</v>
      </c>
      <c r="M9" s="76">
        <f>'tháng 7'!M9+'thang 8'!I9</f>
        <v>1</v>
      </c>
      <c r="N9" s="76">
        <v>21</v>
      </c>
      <c r="O9" s="76">
        <v>9</v>
      </c>
      <c r="P9" s="76">
        <v>28</v>
      </c>
      <c r="Q9" s="76">
        <v>0</v>
      </c>
      <c r="R9" s="76">
        <v>1</v>
      </c>
      <c r="S9" s="76">
        <v>14</v>
      </c>
      <c r="T9" s="104">
        <f t="shared" si="1"/>
        <v>15</v>
      </c>
    </row>
    <row r="10" spans="1:20" ht="19.5" customHeight="1" x14ac:dyDescent="0.25">
      <c r="A10" s="65" t="s">
        <v>85</v>
      </c>
      <c r="B10" s="65">
        <f>+SUM(B9:B9)</f>
        <v>2</v>
      </c>
      <c r="C10" s="65">
        <f>+SUM(C9:C9)</f>
        <v>0</v>
      </c>
      <c r="D10" s="73">
        <f>+C10/B10</f>
        <v>0</v>
      </c>
      <c r="E10" s="65">
        <f>+SUM(E9:E9)</f>
        <v>0</v>
      </c>
      <c r="F10" s="73">
        <f>+E10/B10</f>
        <v>0</v>
      </c>
      <c r="G10" s="65">
        <f>+SUM(G9:G9)</f>
        <v>2</v>
      </c>
      <c r="H10" s="73">
        <f>+G10/B10</f>
        <v>1</v>
      </c>
      <c r="I10" s="65">
        <f>+SUM(I9:I9)</f>
        <v>0</v>
      </c>
      <c r="J10" s="73">
        <f>+I10/B10</f>
        <v>0</v>
      </c>
      <c r="K10" s="79">
        <f t="shared" si="0"/>
        <v>74</v>
      </c>
      <c r="L10" s="97">
        <f>+SUM(L9:L9)</f>
        <v>59</v>
      </c>
      <c r="M10" s="78">
        <f t="shared" ref="M10:S10" si="3">+SUM(M9:M9)</f>
        <v>1</v>
      </c>
      <c r="N10" s="78">
        <f>+SUM(N9:N9)</f>
        <v>21</v>
      </c>
      <c r="O10" s="78">
        <f t="shared" si="3"/>
        <v>9</v>
      </c>
      <c r="P10" s="78">
        <f t="shared" si="3"/>
        <v>28</v>
      </c>
      <c r="Q10" s="78">
        <f t="shared" si="3"/>
        <v>0</v>
      </c>
      <c r="R10" s="78">
        <f t="shared" si="3"/>
        <v>1</v>
      </c>
      <c r="S10" s="78">
        <f t="shared" si="3"/>
        <v>14</v>
      </c>
      <c r="T10" s="104">
        <f t="shared" si="1"/>
        <v>15</v>
      </c>
    </row>
    <row r="11" spans="1:20" ht="19.5" customHeight="1" x14ac:dyDescent="0.25">
      <c r="A11" s="66" t="s">
        <v>86</v>
      </c>
      <c r="B11" s="66">
        <f>+B10+B8</f>
        <v>7</v>
      </c>
      <c r="C11" s="66">
        <f>+C10+C8</f>
        <v>0</v>
      </c>
      <c r="D11" s="74">
        <f>+C11/B11</f>
        <v>0</v>
      </c>
      <c r="E11" s="66">
        <f>+E10+E8</f>
        <v>2</v>
      </c>
      <c r="F11" s="74">
        <f>+E11/B11</f>
        <v>0.2857142857142857</v>
      </c>
      <c r="G11" s="66">
        <f>+G10+G8</f>
        <v>5</v>
      </c>
      <c r="H11" s="74">
        <f>+G11/B11</f>
        <v>0.7142857142857143</v>
      </c>
      <c r="I11" s="66">
        <f>+I10+I8</f>
        <v>0</v>
      </c>
      <c r="J11" s="74">
        <f>+I11/B11</f>
        <v>0</v>
      </c>
      <c r="K11" s="79">
        <f t="shared" si="0"/>
        <v>195</v>
      </c>
      <c r="L11" s="97">
        <f>+L8+L10</f>
        <v>127</v>
      </c>
      <c r="M11" s="78">
        <f t="shared" ref="M11:S11" si="4">+M8+M10</f>
        <v>2</v>
      </c>
      <c r="N11" s="78">
        <f t="shared" si="4"/>
        <v>33</v>
      </c>
      <c r="O11" s="78">
        <f t="shared" si="4"/>
        <v>41</v>
      </c>
      <c r="P11" s="78">
        <f t="shared" si="4"/>
        <v>51</v>
      </c>
      <c r="Q11" s="78">
        <f t="shared" si="4"/>
        <v>3</v>
      </c>
      <c r="R11" s="78">
        <f t="shared" si="4"/>
        <v>49</v>
      </c>
      <c r="S11" s="78">
        <f t="shared" si="4"/>
        <v>16</v>
      </c>
      <c r="T11" s="104">
        <f t="shared" si="1"/>
        <v>68</v>
      </c>
    </row>
    <row r="12" spans="1:20" s="92" customFormat="1" x14ac:dyDescent="0.25">
      <c r="Q12" s="93">
        <f>+Q11/T11</f>
        <v>4.4117647058823532E-2</v>
      </c>
      <c r="R12" s="93">
        <f>+R11/T11</f>
        <v>0.72058823529411764</v>
      </c>
      <c r="S12" s="93">
        <f>+S11/T11</f>
        <v>0.23529411764705882</v>
      </c>
    </row>
    <row r="13" spans="1:20" x14ac:dyDescent="0.25">
      <c r="L13" s="92"/>
      <c r="T13" s="59"/>
    </row>
    <row r="14" spans="1:20" x14ac:dyDescent="0.25">
      <c r="L14" s="92"/>
      <c r="T14" s="59"/>
    </row>
    <row r="15" spans="1:20" x14ac:dyDescent="0.25">
      <c r="D15" s="115"/>
      <c r="O15" s="115"/>
    </row>
  </sheetData>
  <mergeCells count="21">
    <mergeCell ref="H4:H5"/>
    <mergeCell ref="I4:I5"/>
    <mergeCell ref="J4:J5"/>
    <mergeCell ref="K4:K5"/>
    <mergeCell ref="A2:J2"/>
    <mergeCell ref="A3:A5"/>
    <mergeCell ref="B3:B5"/>
    <mergeCell ref="C3:D3"/>
    <mergeCell ref="E3:F3"/>
    <mergeCell ref="G3:H3"/>
    <mergeCell ref="I3:J3"/>
    <mergeCell ref="C4:C5"/>
    <mergeCell ref="D4:D5"/>
    <mergeCell ref="E4:E5"/>
    <mergeCell ref="F4:F5"/>
    <mergeCell ref="G4:G5"/>
    <mergeCell ref="L4:L5"/>
    <mergeCell ref="M4:P4"/>
    <mergeCell ref="Q4:S4"/>
    <mergeCell ref="T4:T5"/>
    <mergeCell ref="K3:T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1"/>
  <sheetViews>
    <sheetView zoomScale="80" zoomScaleNormal="80" workbookViewId="0">
      <pane xSplit="2" topLeftCell="C1" activePane="topRight" state="frozen"/>
      <selection pane="topRight" activeCell="F27" sqref="F27"/>
    </sheetView>
  </sheetViews>
  <sheetFormatPr defaultColWidth="9" defaultRowHeight="15" x14ac:dyDescent="0.25"/>
  <cols>
    <col min="1" max="1" width="9" style="59"/>
    <col min="2" max="2" width="60.140625" style="59" customWidth="1"/>
    <col min="3" max="8" width="11.140625" style="59" customWidth="1"/>
    <col min="9" max="16384" width="9" style="59"/>
  </cols>
  <sheetData>
    <row r="2" spans="1:14" ht="27.75" customHeight="1" thickBot="1" x14ac:dyDescent="0.3">
      <c r="A2" s="85" t="s">
        <v>63</v>
      </c>
    </row>
    <row r="3" spans="1:14" s="60" customFormat="1" ht="19.5" customHeight="1" thickBot="1" x14ac:dyDescent="0.3">
      <c r="A3" s="174" t="s">
        <v>71</v>
      </c>
      <c r="B3" s="174" t="s">
        <v>65</v>
      </c>
      <c r="C3" s="176" t="s">
        <v>89</v>
      </c>
      <c r="D3" s="162"/>
      <c r="E3" s="163"/>
      <c r="F3" s="176" t="s">
        <v>90</v>
      </c>
      <c r="G3" s="162"/>
      <c r="H3" s="163"/>
      <c r="I3" s="169" t="s">
        <v>75</v>
      </c>
      <c r="J3" s="170"/>
      <c r="K3" s="170"/>
      <c r="L3" s="171" t="s">
        <v>79</v>
      </c>
      <c r="M3" s="172"/>
      <c r="N3" s="172"/>
    </row>
    <row r="4" spans="1:14" s="60" customFormat="1" ht="44.25" customHeight="1" x14ac:dyDescent="0.25">
      <c r="A4" s="175"/>
      <c r="B4" s="175"/>
      <c r="C4" s="80" t="s">
        <v>39</v>
      </c>
      <c r="D4" s="80" t="s">
        <v>42</v>
      </c>
      <c r="E4" s="80" t="s">
        <v>43</v>
      </c>
      <c r="F4" s="80" t="s">
        <v>39</v>
      </c>
      <c r="G4" s="80" t="s">
        <v>42</v>
      </c>
      <c r="H4" s="80" t="s">
        <v>43</v>
      </c>
      <c r="I4" s="88" t="s">
        <v>39</v>
      </c>
      <c r="J4" s="88" t="s">
        <v>42</v>
      </c>
      <c r="K4" s="89" t="s">
        <v>43</v>
      </c>
      <c r="L4" s="91" t="s">
        <v>39</v>
      </c>
      <c r="M4" s="91" t="s">
        <v>42</v>
      </c>
      <c r="N4" s="91" t="s">
        <v>43</v>
      </c>
    </row>
    <row r="5" spans="1:14" ht="19.5" customHeight="1" x14ac:dyDescent="0.25">
      <c r="A5" s="81">
        <v>1</v>
      </c>
      <c r="B5" s="82" t="s">
        <v>72</v>
      </c>
      <c r="C5" s="81"/>
      <c r="D5" s="81"/>
      <c r="E5" s="81"/>
      <c r="F5" s="81"/>
      <c r="G5" s="81"/>
      <c r="H5" s="81"/>
      <c r="I5" s="87">
        <f>+C5+F5</f>
        <v>0</v>
      </c>
      <c r="J5" s="87">
        <f>+D5+G5</f>
        <v>0</v>
      </c>
      <c r="K5" s="87">
        <f>+E5+H5</f>
        <v>0</v>
      </c>
      <c r="L5" s="71" t="e">
        <f>+I5/$I$19</f>
        <v>#DIV/0!</v>
      </c>
      <c r="M5" s="71" t="e">
        <f t="shared" ref="M5:M14" si="0">+J5/$J$19</f>
        <v>#DIV/0!</v>
      </c>
      <c r="N5" s="71" t="e">
        <f t="shared" ref="N5:N14" si="1">+K5/$K$19</f>
        <v>#DIV/0!</v>
      </c>
    </row>
    <row r="6" spans="1:14" ht="19.5" customHeight="1" x14ac:dyDescent="0.25">
      <c r="A6" s="81">
        <v>2</v>
      </c>
      <c r="B6" s="83" t="s">
        <v>66</v>
      </c>
      <c r="C6" s="81"/>
      <c r="D6" s="81"/>
      <c r="E6" s="81"/>
      <c r="F6" s="81"/>
      <c r="G6" s="81"/>
      <c r="H6" s="81"/>
      <c r="I6" s="87">
        <f t="shared" ref="I6:I18" si="2">+C6+F6</f>
        <v>0</v>
      </c>
      <c r="J6" s="87">
        <f t="shared" ref="J6:J18" si="3">+D6+G6</f>
        <v>0</v>
      </c>
      <c r="K6" s="87">
        <f t="shared" ref="K6:K18" si="4">+E6+H6</f>
        <v>0</v>
      </c>
      <c r="L6" s="71" t="e">
        <f t="shared" ref="L6:L14" si="5">+I6/$I$19</f>
        <v>#DIV/0!</v>
      </c>
      <c r="M6" s="71" t="e">
        <f t="shared" si="0"/>
        <v>#DIV/0!</v>
      </c>
      <c r="N6" s="71" t="e">
        <f t="shared" si="1"/>
        <v>#DIV/0!</v>
      </c>
    </row>
    <row r="7" spans="1:14" ht="19.5" customHeight="1" x14ac:dyDescent="0.25">
      <c r="A7" s="81">
        <v>3</v>
      </c>
      <c r="B7" s="82" t="s">
        <v>67</v>
      </c>
      <c r="C7" s="81"/>
      <c r="D7" s="81"/>
      <c r="E7" s="81"/>
      <c r="F7" s="81"/>
      <c r="G7" s="81"/>
      <c r="H7" s="81"/>
      <c r="I7" s="87">
        <f t="shared" si="2"/>
        <v>0</v>
      </c>
      <c r="J7" s="87">
        <f t="shared" si="3"/>
        <v>0</v>
      </c>
      <c r="K7" s="87">
        <f t="shared" si="4"/>
        <v>0</v>
      </c>
      <c r="L7" s="71" t="e">
        <f t="shared" si="5"/>
        <v>#DIV/0!</v>
      </c>
      <c r="M7" s="71" t="e">
        <f t="shared" si="0"/>
        <v>#DIV/0!</v>
      </c>
      <c r="N7" s="71" t="e">
        <f t="shared" si="1"/>
        <v>#DIV/0!</v>
      </c>
    </row>
    <row r="8" spans="1:14" ht="19.5" customHeight="1" x14ac:dyDescent="0.25">
      <c r="A8" s="81">
        <v>4</v>
      </c>
      <c r="B8" s="83" t="s">
        <v>68</v>
      </c>
      <c r="C8" s="81"/>
      <c r="D8" s="81"/>
      <c r="E8" s="81"/>
      <c r="F8" s="81"/>
      <c r="G8" s="81"/>
      <c r="H8" s="81"/>
      <c r="I8" s="87">
        <f t="shared" si="2"/>
        <v>0</v>
      </c>
      <c r="J8" s="87">
        <f t="shared" si="3"/>
        <v>0</v>
      </c>
      <c r="K8" s="87">
        <f t="shared" si="4"/>
        <v>0</v>
      </c>
      <c r="L8" s="71" t="e">
        <f t="shared" si="5"/>
        <v>#DIV/0!</v>
      </c>
      <c r="M8" s="71" t="e">
        <f t="shared" si="0"/>
        <v>#DIV/0!</v>
      </c>
      <c r="N8" s="71" t="e">
        <f t="shared" si="1"/>
        <v>#DIV/0!</v>
      </c>
    </row>
    <row r="9" spans="1:14" ht="19.5" customHeight="1" x14ac:dyDescent="0.25">
      <c r="A9" s="81">
        <v>5</v>
      </c>
      <c r="B9" s="82" t="s">
        <v>69</v>
      </c>
      <c r="C9" s="81"/>
      <c r="D9" s="81"/>
      <c r="E9" s="81"/>
      <c r="F9" s="81"/>
      <c r="G9" s="81"/>
      <c r="H9" s="81"/>
      <c r="I9" s="87">
        <f t="shared" si="2"/>
        <v>0</v>
      </c>
      <c r="J9" s="87">
        <f t="shared" si="3"/>
        <v>0</v>
      </c>
      <c r="K9" s="87">
        <f t="shared" si="4"/>
        <v>0</v>
      </c>
      <c r="L9" s="71" t="e">
        <f t="shared" si="5"/>
        <v>#DIV/0!</v>
      </c>
      <c r="M9" s="71" t="e">
        <f t="shared" si="0"/>
        <v>#DIV/0!</v>
      </c>
      <c r="N9" s="71" t="e">
        <f t="shared" si="1"/>
        <v>#DIV/0!</v>
      </c>
    </row>
    <row r="10" spans="1:14" ht="19.5" customHeight="1" x14ac:dyDescent="0.25">
      <c r="A10" s="81">
        <v>6</v>
      </c>
      <c r="B10" s="82" t="s">
        <v>70</v>
      </c>
      <c r="C10" s="81"/>
      <c r="D10" s="81"/>
      <c r="E10" s="81"/>
      <c r="F10" s="81"/>
      <c r="G10" s="81"/>
      <c r="H10" s="81"/>
      <c r="I10" s="87">
        <f t="shared" si="2"/>
        <v>0</v>
      </c>
      <c r="J10" s="87">
        <f t="shared" si="3"/>
        <v>0</v>
      </c>
      <c r="K10" s="87">
        <f t="shared" si="4"/>
        <v>0</v>
      </c>
      <c r="L10" s="71" t="e">
        <f t="shared" si="5"/>
        <v>#DIV/0!</v>
      </c>
      <c r="M10" s="71" t="e">
        <f t="shared" si="0"/>
        <v>#DIV/0!</v>
      </c>
      <c r="N10" s="71" t="e">
        <f t="shared" si="1"/>
        <v>#DIV/0!</v>
      </c>
    </row>
    <row r="11" spans="1:14" ht="19.5" customHeight="1" x14ac:dyDescent="0.25">
      <c r="A11" s="81">
        <v>7</v>
      </c>
      <c r="B11" s="83" t="s">
        <v>64</v>
      </c>
      <c r="C11" s="81"/>
      <c r="D11" s="81"/>
      <c r="E11" s="81"/>
      <c r="F11" s="81"/>
      <c r="G11" s="81"/>
      <c r="H11" s="81"/>
      <c r="I11" s="87">
        <f t="shared" si="2"/>
        <v>0</v>
      </c>
      <c r="J11" s="87">
        <f t="shared" si="3"/>
        <v>0</v>
      </c>
      <c r="K11" s="87">
        <f t="shared" si="4"/>
        <v>0</v>
      </c>
      <c r="L11" s="71" t="e">
        <f t="shared" si="5"/>
        <v>#DIV/0!</v>
      </c>
      <c r="M11" s="71" t="e">
        <f t="shared" si="0"/>
        <v>#DIV/0!</v>
      </c>
      <c r="N11" s="71" t="e">
        <f t="shared" si="1"/>
        <v>#DIV/0!</v>
      </c>
    </row>
    <row r="12" spans="1:14" ht="19.5" customHeight="1" x14ac:dyDescent="0.25">
      <c r="A12" s="81">
        <v>8</v>
      </c>
      <c r="B12" s="83" t="s">
        <v>74</v>
      </c>
      <c r="C12" s="81"/>
      <c r="D12" s="81"/>
      <c r="E12" s="81"/>
      <c r="F12" s="81"/>
      <c r="G12" s="81"/>
      <c r="H12" s="81"/>
      <c r="I12" s="87">
        <f t="shared" si="2"/>
        <v>0</v>
      </c>
      <c r="J12" s="87">
        <f t="shared" si="3"/>
        <v>0</v>
      </c>
      <c r="K12" s="87">
        <f t="shared" si="4"/>
        <v>0</v>
      </c>
      <c r="L12" s="71" t="e">
        <f t="shared" si="5"/>
        <v>#DIV/0!</v>
      </c>
      <c r="M12" s="71" t="e">
        <f t="shared" si="0"/>
        <v>#DIV/0!</v>
      </c>
      <c r="N12" s="71" t="e">
        <f t="shared" si="1"/>
        <v>#DIV/0!</v>
      </c>
    </row>
    <row r="13" spans="1:14" ht="19.5" customHeight="1" x14ac:dyDescent="0.25">
      <c r="A13" s="81">
        <v>9</v>
      </c>
      <c r="B13" s="83" t="s">
        <v>73</v>
      </c>
      <c r="C13" s="81"/>
      <c r="D13" s="81"/>
      <c r="E13" s="81"/>
      <c r="F13" s="81"/>
      <c r="G13" s="81"/>
      <c r="H13" s="81"/>
      <c r="I13" s="87">
        <f t="shared" si="2"/>
        <v>0</v>
      </c>
      <c r="J13" s="87">
        <f t="shared" si="3"/>
        <v>0</v>
      </c>
      <c r="K13" s="87">
        <f t="shared" si="4"/>
        <v>0</v>
      </c>
      <c r="L13" s="71" t="e">
        <f t="shared" si="5"/>
        <v>#DIV/0!</v>
      </c>
      <c r="M13" s="71" t="e">
        <f t="shared" si="0"/>
        <v>#DIV/0!</v>
      </c>
      <c r="N13" s="71" t="e">
        <f t="shared" si="1"/>
        <v>#DIV/0!</v>
      </c>
    </row>
    <row r="14" spans="1:14" ht="19.5" customHeight="1" x14ac:dyDescent="0.25">
      <c r="A14" s="81">
        <v>10</v>
      </c>
      <c r="B14" s="82" t="s">
        <v>76</v>
      </c>
      <c r="C14" s="81"/>
      <c r="D14" s="81"/>
      <c r="E14" s="81"/>
      <c r="F14" s="81"/>
      <c r="G14" s="81"/>
      <c r="H14" s="81"/>
      <c r="I14" s="87">
        <f t="shared" si="2"/>
        <v>0</v>
      </c>
      <c r="J14" s="87">
        <f t="shared" si="3"/>
        <v>0</v>
      </c>
      <c r="K14" s="87">
        <f t="shared" si="4"/>
        <v>0</v>
      </c>
      <c r="L14" s="71" t="e">
        <f t="shared" si="5"/>
        <v>#DIV/0!</v>
      </c>
      <c r="M14" s="71" t="e">
        <f t="shared" si="0"/>
        <v>#DIV/0!</v>
      </c>
      <c r="N14" s="71" t="e">
        <f t="shared" si="1"/>
        <v>#DIV/0!</v>
      </c>
    </row>
    <row r="15" spans="1:14" ht="19.5" customHeight="1" x14ac:dyDescent="0.25">
      <c r="A15" s="81">
        <v>11</v>
      </c>
      <c r="B15" s="82" t="s">
        <v>81</v>
      </c>
      <c r="C15" s="81"/>
      <c r="D15" s="81"/>
      <c r="E15" s="81"/>
      <c r="F15" s="81"/>
      <c r="G15" s="81"/>
      <c r="H15" s="81"/>
      <c r="I15" s="87">
        <f t="shared" si="2"/>
        <v>0</v>
      </c>
      <c r="J15" s="87">
        <f t="shared" si="3"/>
        <v>0</v>
      </c>
      <c r="K15" s="87">
        <f t="shared" si="4"/>
        <v>0</v>
      </c>
      <c r="L15" s="71"/>
      <c r="M15" s="71"/>
      <c r="N15" s="71"/>
    </row>
    <row r="16" spans="1:14" ht="19.5" customHeight="1" x14ac:dyDescent="0.25">
      <c r="A16" s="81">
        <v>12</v>
      </c>
      <c r="B16" s="82" t="s">
        <v>77</v>
      </c>
      <c r="C16" s="81"/>
      <c r="D16" s="81"/>
      <c r="E16" s="81"/>
      <c r="F16" s="81"/>
      <c r="G16" s="81"/>
      <c r="H16" s="81"/>
      <c r="I16" s="87">
        <f t="shared" si="2"/>
        <v>0</v>
      </c>
      <c r="J16" s="87">
        <f t="shared" si="3"/>
        <v>0</v>
      </c>
      <c r="K16" s="87">
        <f t="shared" si="4"/>
        <v>0</v>
      </c>
      <c r="L16" s="71" t="e">
        <f>+I16/$I$19</f>
        <v>#DIV/0!</v>
      </c>
      <c r="M16" s="71" t="e">
        <f>+J16/$J$19</f>
        <v>#DIV/0!</v>
      </c>
      <c r="N16" s="71" t="e">
        <f>+K16/$K$19</f>
        <v>#DIV/0!</v>
      </c>
    </row>
    <row r="17" spans="1:14" ht="19.5" customHeight="1" x14ac:dyDescent="0.25">
      <c r="A17" s="81">
        <v>13</v>
      </c>
      <c r="B17" s="95" t="s">
        <v>78</v>
      </c>
      <c r="C17" s="81"/>
      <c r="D17" s="81"/>
      <c r="E17" s="81"/>
      <c r="F17" s="81"/>
      <c r="G17" s="81"/>
      <c r="H17" s="81"/>
      <c r="I17" s="87">
        <f t="shared" si="2"/>
        <v>0</v>
      </c>
      <c r="J17" s="87">
        <f t="shared" si="3"/>
        <v>0</v>
      </c>
      <c r="K17" s="87">
        <f t="shared" si="4"/>
        <v>0</v>
      </c>
      <c r="L17" s="71" t="e">
        <f>+I17/$I$19</f>
        <v>#DIV/0!</v>
      </c>
      <c r="M17" s="71" t="e">
        <f>+J17/$J$19</f>
        <v>#DIV/0!</v>
      </c>
      <c r="N17" s="71" t="e">
        <f>+K17/$K$19</f>
        <v>#DIV/0!</v>
      </c>
    </row>
    <row r="18" spans="1:14" ht="19.5" customHeight="1" x14ac:dyDescent="0.25">
      <c r="A18" s="81"/>
      <c r="B18" s="95"/>
      <c r="C18" s="81"/>
      <c r="D18" s="81"/>
      <c r="E18" s="81"/>
      <c r="F18" s="81"/>
      <c r="G18" s="81"/>
      <c r="H18" s="81"/>
      <c r="I18" s="87">
        <f t="shared" si="2"/>
        <v>0</v>
      </c>
      <c r="J18" s="87">
        <f t="shared" si="3"/>
        <v>0</v>
      </c>
      <c r="K18" s="87">
        <f t="shared" si="4"/>
        <v>0</v>
      </c>
      <c r="L18" s="71"/>
      <c r="M18" s="71"/>
      <c r="N18" s="71"/>
    </row>
    <row r="19" spans="1:14" ht="19.5" customHeight="1" x14ac:dyDescent="0.25">
      <c r="A19" s="173" t="s">
        <v>75</v>
      </c>
      <c r="B19" s="173"/>
      <c r="C19" s="86">
        <f>+SUM(C5:C17)</f>
        <v>0</v>
      </c>
      <c r="D19" s="86">
        <f t="shared" ref="D19:K19" si="6">+SUM(D5:D17)</f>
        <v>0</v>
      </c>
      <c r="E19" s="86">
        <f t="shared" si="6"/>
        <v>0</v>
      </c>
      <c r="F19" s="86">
        <f t="shared" si="6"/>
        <v>0</v>
      </c>
      <c r="G19" s="86">
        <f t="shared" si="6"/>
        <v>0</v>
      </c>
      <c r="H19" s="86">
        <f t="shared" si="6"/>
        <v>0</v>
      </c>
      <c r="I19" s="87">
        <f t="shared" si="6"/>
        <v>0</v>
      </c>
      <c r="J19" s="87">
        <f t="shared" si="6"/>
        <v>0</v>
      </c>
      <c r="K19" s="90">
        <f t="shared" si="6"/>
        <v>0</v>
      </c>
      <c r="L19" s="71" t="e">
        <f>+I19/$I$19</f>
        <v>#DIV/0!</v>
      </c>
      <c r="M19" s="71" t="e">
        <f>+J19/$J$19</f>
        <v>#DIV/0!</v>
      </c>
      <c r="N19" s="71" t="e">
        <f>+K19/$K$19</f>
        <v>#DIV/0!</v>
      </c>
    </row>
    <row r="20" spans="1:14" x14ac:dyDescent="0.25">
      <c r="B20" s="84"/>
    </row>
    <row r="21" spans="1:14" ht="15.75" customHeight="1" x14ac:dyDescent="0.25">
      <c r="B21" s="84"/>
    </row>
  </sheetData>
  <mergeCells count="7">
    <mergeCell ref="I3:K3"/>
    <mergeCell ref="L3:N3"/>
    <mergeCell ref="A19:B19"/>
    <mergeCell ref="B3:B4"/>
    <mergeCell ref="C3:E3"/>
    <mergeCell ref="F3:H3"/>
    <mergeCell ref="A3:A4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workbookViewId="0">
      <selection activeCell="E15" sqref="E15"/>
    </sheetView>
  </sheetViews>
  <sheetFormatPr defaultColWidth="9" defaultRowHeight="15" x14ac:dyDescent="0.25"/>
  <cols>
    <col min="1" max="16384" width="9" style="59"/>
  </cols>
  <sheetData>
    <row r="2" spans="1:10" ht="27.75" customHeight="1" thickBot="1" x14ac:dyDescent="0.3">
      <c r="A2" s="166" t="s">
        <v>37</v>
      </c>
      <c r="B2" s="166"/>
      <c r="C2" s="166"/>
      <c r="D2" s="166"/>
      <c r="E2" s="166"/>
      <c r="F2" s="166"/>
      <c r="G2" s="166"/>
      <c r="H2" s="166"/>
      <c r="I2" s="166"/>
      <c r="J2" s="166"/>
    </row>
    <row r="3" spans="1:10" s="60" customFormat="1" ht="19.5" customHeight="1" thickBot="1" x14ac:dyDescent="0.3">
      <c r="A3" s="167" t="s">
        <v>38</v>
      </c>
      <c r="B3" s="168" t="s">
        <v>45</v>
      </c>
      <c r="C3" s="167" t="s">
        <v>39</v>
      </c>
      <c r="D3" s="167"/>
      <c r="E3" s="167" t="s">
        <v>42</v>
      </c>
      <c r="F3" s="167"/>
      <c r="G3" s="167" t="s">
        <v>43</v>
      </c>
      <c r="H3" s="167"/>
      <c r="I3" s="167" t="s">
        <v>44</v>
      </c>
      <c r="J3" s="167"/>
    </row>
    <row r="4" spans="1:10" s="60" customFormat="1" ht="19.5" customHeight="1" thickBot="1" x14ac:dyDescent="0.3">
      <c r="A4" s="167"/>
      <c r="B4" s="167"/>
      <c r="C4" s="69" t="s">
        <v>40</v>
      </c>
      <c r="D4" s="69" t="s">
        <v>41</v>
      </c>
      <c r="E4" s="69" t="s">
        <v>40</v>
      </c>
      <c r="F4" s="69" t="s">
        <v>41</v>
      </c>
      <c r="G4" s="69" t="s">
        <v>40</v>
      </c>
      <c r="H4" s="69" t="s">
        <v>41</v>
      </c>
      <c r="I4" s="69" t="s">
        <v>40</v>
      </c>
      <c r="J4" s="69" t="s">
        <v>41</v>
      </c>
    </row>
    <row r="5" spans="1:10" ht="19.5" customHeight="1" x14ac:dyDescent="0.25">
      <c r="A5" s="67" t="s">
        <v>46</v>
      </c>
      <c r="B5" s="68">
        <f>+C5+E5+G5+I5</f>
        <v>4</v>
      </c>
      <c r="C5" s="68">
        <v>0</v>
      </c>
      <c r="D5" s="70">
        <f>+C5/B5</f>
        <v>0</v>
      </c>
      <c r="E5" s="68">
        <v>2</v>
      </c>
      <c r="F5" s="70">
        <f>+E5/B5</f>
        <v>0.5</v>
      </c>
      <c r="G5" s="68">
        <v>2</v>
      </c>
      <c r="H5" s="70">
        <f>+G5/B5</f>
        <v>0.5</v>
      </c>
      <c r="I5" s="68">
        <v>0</v>
      </c>
      <c r="J5" s="70">
        <f>+I5/B5</f>
        <v>0</v>
      </c>
    </row>
    <row r="6" spans="1:10" ht="19.5" customHeight="1" x14ac:dyDescent="0.25">
      <c r="A6" s="64" t="s">
        <v>47</v>
      </c>
      <c r="B6" s="61">
        <f t="shared" ref="B6:B16" si="0">+C6+E6+G6+I6</f>
        <v>0</v>
      </c>
      <c r="C6" s="61">
        <v>0</v>
      </c>
      <c r="D6" s="71">
        <v>0</v>
      </c>
      <c r="E6" s="61">
        <v>0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</row>
    <row r="7" spans="1:10" ht="19.5" customHeight="1" x14ac:dyDescent="0.25">
      <c r="A7" s="63" t="s">
        <v>48</v>
      </c>
      <c r="B7" s="62">
        <f t="shared" si="0"/>
        <v>0</v>
      </c>
      <c r="C7" s="62">
        <v>0</v>
      </c>
      <c r="D7" s="62" t="e">
        <f t="shared" ref="D7:D18" si="1">+C7/B7</f>
        <v>#DIV/0!</v>
      </c>
      <c r="E7" s="62">
        <v>0</v>
      </c>
      <c r="F7" s="62" t="e">
        <f t="shared" ref="F7:F18" si="2">+E7/B7</f>
        <v>#DIV/0!</v>
      </c>
      <c r="G7" s="62">
        <v>0</v>
      </c>
      <c r="H7" s="62" t="e">
        <f t="shared" ref="H7:H18" si="3">+G7/B7</f>
        <v>#DIV/0!</v>
      </c>
      <c r="I7" s="62">
        <v>0</v>
      </c>
      <c r="J7" s="62" t="e">
        <f t="shared" ref="J7:J18" si="4">+I7/B7</f>
        <v>#DIV/0!</v>
      </c>
    </row>
    <row r="8" spans="1:10" ht="19.5" customHeight="1" x14ac:dyDescent="0.25">
      <c r="A8" s="64" t="s">
        <v>49</v>
      </c>
      <c r="B8" s="61">
        <f t="shared" si="0"/>
        <v>4</v>
      </c>
      <c r="C8" s="61">
        <v>0</v>
      </c>
      <c r="D8" s="61">
        <f t="shared" si="1"/>
        <v>0</v>
      </c>
      <c r="E8" s="61">
        <v>4</v>
      </c>
      <c r="F8" s="71">
        <f t="shared" si="2"/>
        <v>1</v>
      </c>
      <c r="G8" s="61">
        <v>0</v>
      </c>
      <c r="H8" s="61">
        <f t="shared" si="3"/>
        <v>0</v>
      </c>
      <c r="I8" s="61">
        <v>0</v>
      </c>
      <c r="J8" s="71">
        <f>+I8/B8</f>
        <v>0</v>
      </c>
    </row>
    <row r="9" spans="1:10" ht="19.5" customHeight="1" x14ac:dyDescent="0.25">
      <c r="A9" s="63" t="s">
        <v>50</v>
      </c>
      <c r="B9" s="62">
        <f t="shared" si="0"/>
        <v>0</v>
      </c>
      <c r="C9" s="62">
        <v>0</v>
      </c>
      <c r="D9" s="62" t="e">
        <f t="shared" si="1"/>
        <v>#DIV/0!</v>
      </c>
      <c r="E9" s="62">
        <v>0</v>
      </c>
      <c r="F9" s="62" t="e">
        <f t="shared" si="2"/>
        <v>#DIV/0!</v>
      </c>
      <c r="G9" s="62">
        <v>0</v>
      </c>
      <c r="H9" s="62" t="e">
        <f t="shared" si="3"/>
        <v>#DIV/0!</v>
      </c>
      <c r="I9" s="62">
        <v>0</v>
      </c>
      <c r="J9" s="62" t="e">
        <f t="shared" si="4"/>
        <v>#DIV/0!</v>
      </c>
    </row>
    <row r="10" spans="1:10" ht="19.5" customHeight="1" x14ac:dyDescent="0.25">
      <c r="A10" s="64" t="s">
        <v>51</v>
      </c>
      <c r="B10" s="61">
        <f t="shared" si="0"/>
        <v>1</v>
      </c>
      <c r="C10" s="61">
        <v>0</v>
      </c>
      <c r="D10" s="61">
        <f t="shared" si="1"/>
        <v>0</v>
      </c>
      <c r="E10" s="61">
        <v>1</v>
      </c>
      <c r="F10" s="71">
        <f>+E10/B10</f>
        <v>1</v>
      </c>
      <c r="G10" s="61">
        <v>0</v>
      </c>
      <c r="H10" s="61">
        <f t="shared" si="3"/>
        <v>0</v>
      </c>
      <c r="I10" s="61">
        <v>0</v>
      </c>
      <c r="J10" s="61">
        <f t="shared" si="4"/>
        <v>0</v>
      </c>
    </row>
    <row r="11" spans="1:10" ht="19.5" customHeight="1" x14ac:dyDescent="0.25">
      <c r="A11" s="63" t="s">
        <v>52</v>
      </c>
      <c r="B11" s="62">
        <f t="shared" si="0"/>
        <v>0</v>
      </c>
      <c r="C11" s="62">
        <v>0</v>
      </c>
      <c r="D11" s="62" t="e">
        <f t="shared" si="1"/>
        <v>#DIV/0!</v>
      </c>
      <c r="E11" s="62">
        <v>0</v>
      </c>
      <c r="F11" s="62" t="e">
        <f t="shared" si="2"/>
        <v>#DIV/0!</v>
      </c>
      <c r="G11" s="62">
        <v>0</v>
      </c>
      <c r="H11" s="62" t="e">
        <f t="shared" si="3"/>
        <v>#DIV/0!</v>
      </c>
      <c r="I11" s="62">
        <v>0</v>
      </c>
      <c r="J11" s="62" t="e">
        <f t="shared" si="4"/>
        <v>#DIV/0!</v>
      </c>
    </row>
    <row r="12" spans="1:10" ht="19.5" customHeight="1" x14ac:dyDescent="0.25">
      <c r="A12" s="64" t="s">
        <v>53</v>
      </c>
      <c r="B12" s="61">
        <f t="shared" si="0"/>
        <v>0</v>
      </c>
      <c r="C12" s="61">
        <v>0</v>
      </c>
      <c r="D12" s="61" t="e">
        <f t="shared" si="1"/>
        <v>#DIV/0!</v>
      </c>
      <c r="E12" s="61">
        <v>0</v>
      </c>
      <c r="F12" s="61" t="e">
        <f t="shared" si="2"/>
        <v>#DIV/0!</v>
      </c>
      <c r="G12" s="61">
        <v>0</v>
      </c>
      <c r="H12" s="61" t="e">
        <f t="shared" si="3"/>
        <v>#DIV/0!</v>
      </c>
      <c r="I12" s="61">
        <v>0</v>
      </c>
      <c r="J12" s="61" t="e">
        <f t="shared" si="4"/>
        <v>#DIV/0!</v>
      </c>
    </row>
    <row r="13" spans="1:10" ht="19.5" customHeight="1" x14ac:dyDescent="0.25">
      <c r="A13" s="63" t="s">
        <v>54</v>
      </c>
      <c r="B13" s="62">
        <f t="shared" si="0"/>
        <v>0</v>
      </c>
      <c r="C13" s="62">
        <v>0</v>
      </c>
      <c r="D13" s="62" t="e">
        <f t="shared" si="1"/>
        <v>#DIV/0!</v>
      </c>
      <c r="E13" s="62">
        <v>0</v>
      </c>
      <c r="F13" s="62" t="e">
        <f t="shared" si="2"/>
        <v>#DIV/0!</v>
      </c>
      <c r="G13" s="62">
        <v>0</v>
      </c>
      <c r="H13" s="62" t="e">
        <f t="shared" si="3"/>
        <v>#DIV/0!</v>
      </c>
      <c r="I13" s="62">
        <v>0</v>
      </c>
      <c r="J13" s="62" t="e">
        <f t="shared" si="4"/>
        <v>#DIV/0!</v>
      </c>
    </row>
    <row r="14" spans="1:10" ht="19.5" customHeight="1" x14ac:dyDescent="0.25">
      <c r="A14" s="65" t="s">
        <v>55</v>
      </c>
      <c r="B14" s="65">
        <f t="shared" si="0"/>
        <v>0</v>
      </c>
      <c r="C14" s="65"/>
      <c r="D14" s="65" t="e">
        <f t="shared" si="1"/>
        <v>#DIV/0!</v>
      </c>
      <c r="E14" s="65"/>
      <c r="F14" s="65" t="e">
        <f t="shared" si="2"/>
        <v>#DIV/0!</v>
      </c>
      <c r="G14" s="65"/>
      <c r="H14" s="65" t="e">
        <f t="shared" si="3"/>
        <v>#DIV/0!</v>
      </c>
      <c r="I14" s="65"/>
      <c r="J14" s="65" t="e">
        <f t="shared" si="4"/>
        <v>#DIV/0!</v>
      </c>
    </row>
    <row r="15" spans="1:10" ht="19.5" customHeight="1" x14ac:dyDescent="0.25">
      <c r="A15" s="63" t="s">
        <v>56</v>
      </c>
      <c r="B15" s="62">
        <f t="shared" si="0"/>
        <v>1</v>
      </c>
      <c r="C15" s="62">
        <v>0</v>
      </c>
      <c r="D15" s="72">
        <f t="shared" si="1"/>
        <v>0</v>
      </c>
      <c r="E15" s="62">
        <v>1</v>
      </c>
      <c r="F15" s="72">
        <f t="shared" si="2"/>
        <v>1</v>
      </c>
      <c r="G15" s="62">
        <v>0</v>
      </c>
      <c r="H15" s="72">
        <f t="shared" si="3"/>
        <v>0</v>
      </c>
      <c r="I15" s="62">
        <v>0</v>
      </c>
      <c r="J15" s="72">
        <f t="shared" si="4"/>
        <v>0</v>
      </c>
    </row>
    <row r="16" spans="1:10" ht="19.5" customHeight="1" x14ac:dyDescent="0.25">
      <c r="A16" s="64" t="s">
        <v>57</v>
      </c>
      <c r="B16" s="61">
        <f t="shared" si="0"/>
        <v>0</v>
      </c>
      <c r="C16" s="61"/>
      <c r="D16" s="61" t="e">
        <f t="shared" si="1"/>
        <v>#DIV/0!</v>
      </c>
      <c r="E16" s="61"/>
      <c r="F16" s="61" t="e">
        <f t="shared" si="2"/>
        <v>#DIV/0!</v>
      </c>
      <c r="G16" s="61"/>
      <c r="H16" s="61" t="e">
        <f t="shared" si="3"/>
        <v>#DIV/0!</v>
      </c>
      <c r="I16" s="61"/>
      <c r="J16" s="61" t="e">
        <f t="shared" si="4"/>
        <v>#DIV/0!</v>
      </c>
    </row>
    <row r="17" spans="1:10" ht="19.5" customHeight="1" x14ac:dyDescent="0.25">
      <c r="A17" s="65" t="s">
        <v>58</v>
      </c>
      <c r="B17" s="65">
        <f>+B15+B16</f>
        <v>1</v>
      </c>
      <c r="C17" s="65"/>
      <c r="D17" s="65">
        <f t="shared" si="1"/>
        <v>0</v>
      </c>
      <c r="E17" s="65"/>
      <c r="F17" s="65">
        <f t="shared" si="2"/>
        <v>0</v>
      </c>
      <c r="G17" s="65"/>
      <c r="H17" s="65">
        <f t="shared" si="3"/>
        <v>0</v>
      </c>
      <c r="I17" s="65"/>
      <c r="J17" s="65">
        <f t="shared" si="4"/>
        <v>0</v>
      </c>
    </row>
    <row r="18" spans="1:10" ht="19.5" customHeight="1" x14ac:dyDescent="0.25">
      <c r="A18" s="66" t="s">
        <v>55</v>
      </c>
      <c r="B18" s="66">
        <f>+B17+B14</f>
        <v>1</v>
      </c>
      <c r="C18" s="66"/>
      <c r="D18" s="66">
        <f t="shared" si="1"/>
        <v>0</v>
      </c>
      <c r="E18" s="66"/>
      <c r="F18" s="66">
        <f t="shared" si="2"/>
        <v>0</v>
      </c>
      <c r="G18" s="66"/>
      <c r="H18" s="66">
        <f t="shared" si="3"/>
        <v>0</v>
      </c>
      <c r="I18" s="66"/>
      <c r="J18" s="66">
        <f t="shared" si="4"/>
        <v>0</v>
      </c>
    </row>
  </sheetData>
  <mergeCells count="7">
    <mergeCell ref="A2:J2"/>
    <mergeCell ref="A3:A4"/>
    <mergeCell ref="B3:B4"/>
    <mergeCell ref="C3:D3"/>
    <mergeCell ref="E3:F3"/>
    <mergeCell ref="G3:H3"/>
    <mergeCell ref="I3:J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72F1959-C040-49DC-A1BE-0445246F5183}"/>
</file>

<file path=customXml/itemProps2.xml><?xml version="1.0" encoding="utf-8"?>
<ds:datastoreItem xmlns:ds="http://schemas.openxmlformats.org/officeDocument/2006/customXml" ds:itemID="{CA8476B7-12ED-44CE-B436-294ABED9591B}"/>
</file>

<file path=customXml/itemProps3.xml><?xml version="1.0" encoding="utf-8"?>
<ds:datastoreItem xmlns:ds="http://schemas.openxmlformats.org/officeDocument/2006/customXml" ds:itemID="{E96B900D-524B-494A-9CBA-5A8797726C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Tháng 01</vt:lpstr>
      <vt:lpstr>Tháng 02</vt:lpstr>
      <vt:lpstr>HOẠT ĐỘNG</vt:lpstr>
      <vt:lpstr>ĐN LẤY BD</vt:lpstr>
      <vt:lpstr>tháng 6</vt:lpstr>
      <vt:lpstr>tháng 7</vt:lpstr>
      <vt:lpstr>thang 8</vt:lpstr>
      <vt:lpstr>lí do ngưng hoạt động</vt:lpstr>
      <vt:lpstr>tháng 2</vt:lpstr>
      <vt:lpstr>'Tháng 01'!Print_Area</vt:lpstr>
      <vt:lpstr>'Tháng 02'!Print_Area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Dinh Nguyen Oanh Kieu</dc:creator>
  <cp:lastModifiedBy>TTC</cp:lastModifiedBy>
  <cp:lastPrinted>2020-04-14T04:55:12Z</cp:lastPrinted>
  <dcterms:created xsi:type="dcterms:W3CDTF">2019-03-11T02:08:52Z</dcterms:created>
  <dcterms:modified xsi:type="dcterms:W3CDTF">2021-07-11T07:55:10Z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