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2.xml" ContentType="application/vnd.openxmlformats-officedocument.spreadsheetml.worksheet+xml"/>
  <Override PartName="/docProps/app.xml" ContentType="application/vnd.openxmlformats-officedocument.extended-properties+xml"/>
  <Override PartName="/xl/calcChain.xml" ContentType="application/vnd.openxmlformats-officedocument.spreadsheetml.calcChain+xml"/>
  <Override PartName="/customXml/itemProps2.xml" ContentType="application/vnd.openxmlformats-officedocument.customXmlProperties+xml"/>
  <Override PartName="/customXml/itemProps3.xml" ContentType="application/vnd.openxmlformats-officedocument.customXmlProperties+xml"/>
  <Override PartName="/customXml/itemProps1.xml" ContentType="application/vnd.openxmlformats-officedocument.customXml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officeDocument/2006/relationships/extended-properties" Target="docProps/app.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14370" windowHeight="4995"/>
  </bookViews>
  <sheets>
    <sheet name="Sheet1" sheetId="1" r:id="rId1"/>
    <sheet name="phu luc ve luong" sheetId="2" r:id="rId2"/>
    <sheet name="Sheet3" sheetId="3" r:id="rId3"/>
  </sheets>
  <definedNames>
    <definedName name="OLE_LINK1" localSheetId="0">Sheet1!#REF!</definedName>
  </definedNames>
  <calcPr calcId="144524"/>
</workbook>
</file>

<file path=xl/calcChain.xml><?xml version="1.0" encoding="utf-8"?>
<calcChain xmlns="http://schemas.openxmlformats.org/spreadsheetml/2006/main">
  <c r="F158" i="1" l="1"/>
  <c r="F157" i="1"/>
  <c r="F156" i="1"/>
  <c r="F155" i="1"/>
  <c r="F154" i="1"/>
  <c r="F153" i="1"/>
  <c r="F152" i="1"/>
  <c r="F151" i="1"/>
  <c r="G103" i="1"/>
  <c r="G104" i="1"/>
  <c r="G105" i="1"/>
  <c r="G106" i="1"/>
  <c r="G102"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51" i="1"/>
  <c r="G50" i="1"/>
  <c r="G101" i="1"/>
  <c r="F159" i="1"/>
  <c r="G49" i="1"/>
  <c r="G48" i="1"/>
  <c r="G42" i="1"/>
  <c r="G40" i="1"/>
  <c r="G39" i="1"/>
  <c r="F176" i="1"/>
  <c r="F177" i="1"/>
  <c r="F178" i="1"/>
  <c r="F179" i="1"/>
  <c r="F180" i="1"/>
  <c r="F181" i="1"/>
  <c r="F182" i="1"/>
  <c r="F183" i="1"/>
  <c r="F184" i="1"/>
  <c r="F189" i="1"/>
  <c r="F193" i="1"/>
  <c r="F194" i="1"/>
  <c r="F175" i="1"/>
  <c r="F220" i="1"/>
  <c r="F219" i="1"/>
  <c r="F218" i="1"/>
  <c r="F217" i="1"/>
  <c r="F221" i="1"/>
  <c r="G47" i="1"/>
  <c r="G33" i="1"/>
  <c r="G32" i="1"/>
  <c r="G31" i="1"/>
  <c r="F211" i="1"/>
  <c r="G46" i="1"/>
  <c r="G44" i="1"/>
  <c r="G107" i="1"/>
</calcChain>
</file>

<file path=xl/sharedStrings.xml><?xml version="1.0" encoding="utf-8"?>
<sst xmlns="http://schemas.openxmlformats.org/spreadsheetml/2006/main" count="168" uniqueCount="129">
  <si>
    <t>Dự toán chi phí thực hiện triển khai Đề án "Hỗ trợ phát triển công nghệ xử lý chất màu hữu cơ trong nước thải dệt nhuộm bằng kỹ thuật plasma nguội kết hợp với xúc tác oxi hoá"</t>
  </si>
  <si>
    <t>TT</t>
  </si>
  <si>
    <t>Nội dung công việc</t>
  </si>
  <si>
    <t>Chi phí (VNĐ)</t>
  </si>
  <si>
    <t>ĐVT</t>
  </si>
  <si>
    <t xml:space="preserve">Số lượng </t>
  </si>
  <si>
    <t>Đơn giá định mức</t>
  </si>
  <si>
    <t>Đơn giá</t>
  </si>
  <si>
    <t>Thành tiền</t>
  </si>
  <si>
    <t>I</t>
  </si>
  <si>
    <t>Chi phí vận hành máy và thực hiện xử lý mẫu nước thải</t>
  </si>
  <si>
    <t>Công hiệu chỉnh các thông số máy Plasma vận hành ( 03 người lao động x 08 ngày = 24 công lao động)</t>
  </si>
  <si>
    <t>công lao động</t>
  </si>
  <si>
    <t>Chi phí vận hành máy  ( 03 người lao độngx 08 ngày = 24 công lao động)</t>
  </si>
  <si>
    <t>II</t>
  </si>
  <si>
    <t>Chi phí vận chuyển</t>
  </si>
  <si>
    <t>Chuyến</t>
  </si>
  <si>
    <t>Thuê xe từ Sở Công Thương đến các Công ty tại KCN trên địa bàn tỉnh</t>
  </si>
  <si>
    <t>08 (lượt đi và về)</t>
  </si>
  <si>
    <t>Thuê xe từ TP HCM đến các Công ty tại KCN trên địa bàn tỉnh</t>
  </si>
  <si>
    <t>III</t>
  </si>
  <si>
    <t>Chi phí khấu hao máy móc, thiết bị, năng lượng, thuê ngoài</t>
  </si>
  <si>
    <t xml:space="preserve">Chi mua nguyên vật liệu, hóa chất </t>
  </si>
  <si>
    <t>Chi thuê máy, năng lượng và vật liệu tạo tia Plasma</t>
  </si>
  <si>
    <t>Chi phí vận chuyển máy móc thiết bị</t>
  </si>
  <si>
    <t>chuyến</t>
  </si>
  <si>
    <t>Chi phí phân tích dịch vụ thuê ngoài</t>
  </si>
  <si>
    <t>IV</t>
  </si>
  <si>
    <t>Tổ chức thực hiện các chương trình tập huấn (01 lớp/năm)</t>
  </si>
  <si>
    <t>In và phát hành thư mời</t>
  </si>
  <si>
    <t>Thư mời</t>
  </si>
  <si>
    <t>Băng rôn, phông màn hình</t>
  </si>
  <si>
    <t>cái</t>
  </si>
  <si>
    <t>Hỗ trợ tiền ăn cho học viên (50 người x 02 ngày/lớp)</t>
  </si>
  <si>
    <t>người x ngày</t>
  </si>
  <si>
    <t>Thuê hội trường, máy chiếu (02 ngày)</t>
  </si>
  <si>
    <t>ngày</t>
  </si>
  <si>
    <t>Hợp đồng thuê 02 giảng viên (02 ngày/lớp x 02 buổi/ngày) (gồm thù lao, soạn tài liệu, tiền ăn)</t>
  </si>
  <si>
    <t>Chi phí phương tiện đi lại cho giảng viên từ Sài Gòn - Biên Hòa và ngược lại (02 chuyến/ngày x 02 ngày)</t>
  </si>
  <si>
    <t>In ấn tài liệu (01 lớp x 50 bộ/lớp)</t>
  </si>
  <si>
    <t>bộ</t>
  </si>
  <si>
    <t>Thông tin liên lạc</t>
  </si>
  <si>
    <t>Tiền VPP phục vụ hội nghị (thẻ đeo, bìa nút, viết, giấy….)</t>
  </si>
  <si>
    <t>lớp</t>
  </si>
  <si>
    <t>Chi phí  nước uống (50 người/lớp x 2 ngày/lớp)</t>
  </si>
  <si>
    <t>V</t>
  </si>
  <si>
    <t>Khảo sát, đánh giá tình hình sản xuất thực tế (05 đơn vị)</t>
  </si>
  <si>
    <t>Chi phí thuê phương tiện đi lại từ Biên Hòa đến Long Thành, Nhơn Trạch, Trảng Bom và nguocj lại</t>
  </si>
  <si>
    <t>Công người khảo sát</t>
  </si>
  <si>
    <t>Công chuyên gia theo khoản 1 Điều 3 Thông tư số 02/2015/TT-BLĐTBXH</t>
  </si>
  <si>
    <t>In ấn báo cáo</t>
  </si>
  <si>
    <t>Hỗ trợ tiền ăn</t>
  </si>
  <si>
    <t>VII</t>
  </si>
  <si>
    <t>Tổng cộng</t>
  </si>
  <si>
    <t>Làm tròn</t>
  </si>
  <si>
    <t>Chi phí dịch vụ phân tích ngoài</t>
  </si>
  <si>
    <t>Dịch vụ thuê ngoài</t>
  </si>
  <si>
    <t>Đơn vị</t>
  </si>
  <si>
    <t>Số lượng</t>
  </si>
  <si>
    <t>Đơn giá (đồng)</t>
  </si>
  <si>
    <t>Thành tiền  (đồng)</t>
  </si>
  <si>
    <t>FE-SEM</t>
  </si>
  <si>
    <t>Mẫu</t>
  </si>
  <si>
    <t>TEM</t>
  </si>
  <si>
    <t>LC-MS</t>
  </si>
  <si>
    <t>BET-BJH</t>
  </si>
  <si>
    <t>XRD</t>
  </si>
  <si>
    <t>UV-VIS</t>
  </si>
  <si>
    <t>FT-IR</t>
  </si>
  <si>
    <t>COD</t>
  </si>
  <si>
    <t xml:space="preserve">TỔNG SỐ TIỀN </t>
  </si>
  <si>
    <t>Chi phí vật tư, nguyên vật liệu</t>
  </si>
  <si>
    <t>Stt</t>
  </si>
  <si>
    <t>Tên vật tư, nguyên vật liệu và quy cách kỹ thuật</t>
  </si>
  <si>
    <t>Thành tiền (đồng)</t>
  </si>
  <si>
    <t>Cordierite Monolith (lỗ :40x40)</t>
  </si>
  <si>
    <t xml:space="preserve">đơn vị </t>
  </si>
  <si>
    <t xml:space="preserve">Alumina hình cầu (1.0 mm)- SASOL </t>
  </si>
  <si>
    <t>chai (1kg)</t>
  </si>
  <si>
    <t>Alumina hình cầu (1.8 mm)- SASOL</t>
  </si>
  <si>
    <t>Alumina hình cầu (2.5 mm)- SASOL</t>
  </si>
  <si>
    <r>
      <t>γ – Al</t>
    </r>
    <r>
      <rPr>
        <vertAlign val="subscript"/>
        <sz val="12"/>
        <rFont val="Times New Roman"/>
        <family val="1"/>
      </rPr>
      <t>2</t>
    </r>
    <r>
      <rPr>
        <sz val="12"/>
        <rFont val="Times New Roman"/>
        <family val="1"/>
      </rPr>
      <t>O</t>
    </r>
    <r>
      <rPr>
        <vertAlign val="subscript"/>
        <sz val="12"/>
        <rFont val="Times New Roman"/>
        <family val="1"/>
      </rPr>
      <t xml:space="preserve">3 </t>
    </r>
    <r>
      <rPr>
        <sz val="12"/>
        <rFont val="Times New Roman"/>
        <family val="1"/>
      </rPr>
      <t>&gt;99% Sigma Aldrich</t>
    </r>
  </si>
  <si>
    <t>chai (100g)</t>
  </si>
  <si>
    <t>Fe(NO3)2.5H2O</t>
  </si>
  <si>
    <r>
      <t>Mn(NO</t>
    </r>
    <r>
      <rPr>
        <vertAlign val="subscript"/>
        <sz val="12"/>
        <rFont val="Times New Roman"/>
        <family val="1"/>
      </rPr>
      <t>3</t>
    </r>
    <r>
      <rPr>
        <sz val="12"/>
        <rFont val="Times New Roman"/>
        <family val="1"/>
      </rPr>
      <t>)</t>
    </r>
    <r>
      <rPr>
        <vertAlign val="subscript"/>
        <sz val="12"/>
        <rFont val="Times New Roman"/>
        <family val="1"/>
      </rPr>
      <t>2</t>
    </r>
    <r>
      <rPr>
        <sz val="12"/>
        <rFont val="Times New Roman"/>
        <family val="1"/>
      </rPr>
      <t>.4 H</t>
    </r>
    <r>
      <rPr>
        <vertAlign val="subscript"/>
        <sz val="12"/>
        <rFont val="Times New Roman"/>
        <family val="1"/>
      </rPr>
      <t>2</t>
    </r>
    <r>
      <rPr>
        <sz val="12"/>
        <rFont val="Times New Roman"/>
        <family val="1"/>
      </rPr>
      <t>O 99.7%–Sigma Aldrich</t>
    </r>
  </si>
  <si>
    <r>
      <t>Co (NO</t>
    </r>
    <r>
      <rPr>
        <vertAlign val="subscript"/>
        <sz val="12"/>
        <rFont val="Times New Roman"/>
        <family val="1"/>
      </rPr>
      <t>3</t>
    </r>
    <r>
      <rPr>
        <sz val="12"/>
        <rFont val="Times New Roman"/>
        <family val="1"/>
      </rPr>
      <t>)</t>
    </r>
    <r>
      <rPr>
        <vertAlign val="subscript"/>
        <sz val="12"/>
        <rFont val="Times New Roman"/>
        <family val="1"/>
      </rPr>
      <t>2</t>
    </r>
    <r>
      <rPr>
        <sz val="12"/>
        <rFont val="Times New Roman"/>
        <family val="1"/>
      </rPr>
      <t>.6H</t>
    </r>
    <r>
      <rPr>
        <vertAlign val="subscript"/>
        <sz val="12"/>
        <rFont val="Times New Roman"/>
        <family val="1"/>
      </rPr>
      <t>2</t>
    </r>
    <r>
      <rPr>
        <sz val="12"/>
        <rFont val="Times New Roman"/>
        <family val="1"/>
      </rPr>
      <t>O &gt;99% Sigma Aldrich</t>
    </r>
  </si>
  <si>
    <t>chai (50g)</t>
  </si>
  <si>
    <r>
      <t>Cu (NO</t>
    </r>
    <r>
      <rPr>
        <vertAlign val="subscript"/>
        <sz val="12"/>
        <rFont val="Times New Roman"/>
        <family val="1"/>
      </rPr>
      <t>3</t>
    </r>
    <r>
      <rPr>
        <sz val="12"/>
        <rFont val="Times New Roman"/>
        <family val="1"/>
      </rPr>
      <t>)</t>
    </r>
    <r>
      <rPr>
        <vertAlign val="subscript"/>
        <sz val="12"/>
        <rFont val="Times New Roman"/>
        <family val="1"/>
      </rPr>
      <t>2</t>
    </r>
    <r>
      <rPr>
        <sz val="12"/>
        <rFont val="Times New Roman"/>
        <family val="1"/>
      </rPr>
      <t>. 3H</t>
    </r>
    <r>
      <rPr>
        <vertAlign val="subscript"/>
        <sz val="12"/>
        <rFont val="Times New Roman"/>
        <family val="1"/>
      </rPr>
      <t>2</t>
    </r>
    <r>
      <rPr>
        <sz val="12"/>
        <rFont val="Times New Roman"/>
        <family val="1"/>
      </rPr>
      <t>O &gt;99% Sigma Aldrich</t>
    </r>
  </si>
  <si>
    <t>Hydrochloric acid 5% (HCl 5%)-Daejung</t>
  </si>
  <si>
    <t>chai (500mL)</t>
  </si>
  <si>
    <t xml:space="preserve">Than hoạt tính </t>
  </si>
  <si>
    <t>FeSO4.5H2O</t>
  </si>
  <si>
    <t>chai (500gr)</t>
  </si>
  <si>
    <t>H2O2 20%</t>
  </si>
  <si>
    <t>chai (500ml)</t>
  </si>
  <si>
    <t>Chi thuê máy, năng lượng và vật liệu tạo tia plasma</t>
  </si>
  <si>
    <t>Danh mục</t>
  </si>
  <si>
    <t>Chi thuê máy tạo tia Plasma (ngày 8giờ  X 14 ngày = 112 giờ)</t>
  </si>
  <si>
    <t>giờ</t>
  </si>
  <si>
    <t xml:space="preserve">Điện (năng lượng) 4 máy x 400w/giờ x 112 giờ </t>
  </si>
  <si>
    <t>Kw</t>
  </si>
  <si>
    <t>Các vật liệu phụ hỗ trợ</t>
  </si>
  <si>
    <t>Nước</t>
  </si>
  <si>
    <t>m3</t>
  </si>
  <si>
    <t>MỨC LƯƠNG CỦA CÁC THÀNH VIÊN THAM GIA DỰ ÁN</t>
  </si>
  <si>
    <t>Căn cứ pháp lý:</t>
  </si>
  <si>
    <t>ghị định số 204/2004/NĐ-CP ngày 14/12/2004 của Chính phủ về chế độ tiền lương đối với cán bộ, công chức, viên chức và lực lượng vũ trang.</t>
  </si>
  <si>
    <t>- Thông tư Liên tịch số 119/2004/TTLT-BTC-TLĐLĐVN ngày 08/12/2004 giữa Bộ Tài chính và Tổng Liên đoàn lao động Việt Nam về hướng dẫn trích nộp kinh phí công đoàn.</t>
  </si>
  <si>
    <r>
      <t xml:space="preserve">- </t>
    </r>
    <r>
      <rPr>
        <sz val="13"/>
        <color indexed="8"/>
        <rFont val="Times New Roman"/>
        <family val="1"/>
      </rPr>
      <t>Quyết định số 959/QĐ-BHXH ngày 09/09/2015 của Tổng Giám đốc Bảo hiểm xã hội Việt Nam về quản lý thu bảo hiểm xã hội, bảo hiểm y tế, bảo hiểm thất nghiệp bắt buộc.</t>
    </r>
  </si>
  <si>
    <t>- Nghị định 47/2016/NĐ-CP ngày 26/5/2016 của Chính phủ quy định mức lương cơ sở đối với cán bộ, công chức, viên chức và lực lượng vũ trang có hiệu lực thi hành từ ngày 26/5/2016;</t>
  </si>
  <si>
    <t>Chức danh/Đề án</t>
  </si>
  <si>
    <t>Bậc lương/</t>
  </si>
  <si>
    <t>Lương cơ bản</t>
  </si>
  <si>
    <t>Các khoản phí đóng (24%)</t>
  </si>
  <si>
    <t>Lương thực tế</t>
  </si>
  <si>
    <t>Lương thực tế (đồng/ngày) (***)</t>
  </si>
  <si>
    <t>hệ số lương</t>
  </si>
  <si>
    <t>(đồng) (*)</t>
  </si>
  <si>
    <t>(**)</t>
  </si>
  <si>
    <t>(đồng/tháng)</t>
  </si>
  <si>
    <t>Kỹ sư bậc 5, Nghiên cứu viên</t>
  </si>
  <si>
    <t>3,66- 5/9</t>
  </si>
  <si>
    <t>4.428.600</t>
  </si>
  <si>
    <t>1.062.864</t>
  </si>
  <si>
    <t>5.491.464</t>
  </si>
  <si>
    <r>
      <t>Ghi chú</t>
    </r>
    <r>
      <rPr>
        <sz val="14"/>
        <color indexed="8"/>
        <rFont val="Times New Roman"/>
        <family val="1"/>
      </rPr>
      <t xml:space="preserve">: </t>
    </r>
  </si>
  <si>
    <t>(*) Lương cơ bản: 1.210.000 đ/tháng được áp dụng từ 01/05/2016.</t>
  </si>
  <si>
    <r>
      <t>(**) Các khoản phí đóng: BHXH: 18% tiền lương; BHYT: 3% tiền lương; Công đoàn phí: 2% tiền lương;</t>
    </r>
    <r>
      <rPr>
        <sz val="13"/>
        <color indexed="8"/>
        <rFont val="Times New Roman"/>
        <family val="1"/>
      </rPr>
      <t xml:space="preserve"> Bảo hiểm thất nghiệp 1%.</t>
    </r>
  </si>
  <si>
    <t>(***) Số ngày làm việc trong tháng là 26 ngày.</t>
  </si>
</sst>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1"/>
      <color theme="1"/>
      <name val="Calibri"/>
      <family val="2"/>
      <scheme val="minor"/>
    </font>
    <font>
      <sz val="8"/>
      <name val="Calibri"/>
      <family val="2"/>
    </font>
    <font>
      <b/>
      <sz val="13"/>
      <color indexed="8"/>
      <name val="Times New Roman"/>
      <family val="1"/>
    </font>
    <font>
      <sz val="12"/>
      <color indexed="8"/>
      <name val="Times New Roman"/>
      <family val="1"/>
    </font>
    <font>
      <b/>
      <sz val="12"/>
      <color indexed="8"/>
      <name val="Times New Roman"/>
      <family val="1"/>
    </font>
    <font>
      <sz val="14"/>
      <color indexed="8"/>
      <name val="Times New Roman"/>
      <family val="1"/>
    </font>
    <font>
      <sz val="13"/>
      <color indexed="8"/>
      <name val="Times New Roman"/>
      <family val="1"/>
    </font>
    <font>
      <sz val="12"/>
      <color rgb="FF000000"/>
      <name val="Times New Roman"/>
      <family val="1"/>
    </font>
    <font>
      <b/>
      <sz val="14"/>
      <color rgb="FF000000"/>
      <name val="Times New Roman"/>
      <family val="1"/>
    </font>
    <font>
      <sz val="14"/>
      <color rgb="FF000000"/>
      <name val="Times New Roman"/>
      <family val="1"/>
    </font>
    <font>
      <b/>
      <u/>
      <sz val="14"/>
      <color rgb="FF000000"/>
      <name val="Times New Roman"/>
      <family val="1"/>
    </font>
    <font>
      <b/>
      <sz val="13"/>
      <color rgb="FF000000"/>
      <name val="Times New Roman"/>
      <family val="1"/>
    </font>
    <font>
      <sz val="13"/>
      <color rgb="FF000000"/>
      <name val="Times New Roman"/>
      <family val="1"/>
    </font>
    <font>
      <u/>
      <sz val="14"/>
      <color rgb="FF000000"/>
      <name val="Times New Roman"/>
      <family val="1"/>
    </font>
    <font>
      <i/>
      <sz val="13"/>
      <color rgb="FF000000"/>
      <name val="Times New Roman"/>
      <family val="1"/>
    </font>
    <font>
      <b/>
      <sz val="14"/>
      <color indexed="8"/>
      <name val="Times New Roman"/>
      <family val="1"/>
    </font>
    <font>
      <b/>
      <sz val="12"/>
      <color theme="1"/>
      <name val="Times New Roman"/>
      <family val="1"/>
    </font>
    <font>
      <b/>
      <sz val="12"/>
      <color rgb="FF000000"/>
      <name val="Times New Roman"/>
      <family val="1"/>
    </font>
    <font>
      <b/>
      <sz val="12"/>
      <name val="Times New Roman"/>
      <family val="1"/>
    </font>
    <font>
      <sz val="12"/>
      <name val="Times New Roman"/>
      <family val="1"/>
    </font>
    <font>
      <vertAlign val="subscript"/>
      <sz val="12"/>
      <name val="Times New Roman"/>
      <family val="1"/>
    </font>
  </fonts>
  <fills count="3">
    <fill>
      <patternFill patternType="none"/>
    </fill>
    <fill>
      <patternFill patternType="gray125"/>
    </fill>
    <fill>
      <patternFill patternType="solid">
        <fgColor rgb="FFFFFFFF"/>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59">
    <xf numFmtId="0" fontId="0" fillId="0" borderId="0" xfId="0"/>
    <xf numFmtId="3" fontId="2" fillId="0" borderId="0" xfId="0" applyNumberFormat="1" applyFont="1"/>
    <xf numFmtId="0" fontId="3" fillId="0" borderId="1" xfId="0" applyFont="1" applyBorder="1" applyAlignment="1">
      <alignment vertical="center" wrapText="1"/>
    </xf>
    <xf numFmtId="0" fontId="4" fillId="0" borderId="1" xfId="0" applyFont="1" applyBorder="1" applyAlignment="1">
      <alignment vertical="center" wrapText="1"/>
    </xf>
    <xf numFmtId="3" fontId="4" fillId="0" borderId="1" xfId="0" applyNumberFormat="1" applyFont="1" applyBorder="1" applyAlignment="1">
      <alignment vertical="center" wrapText="1"/>
    </xf>
    <xf numFmtId="3" fontId="3" fillId="0" borderId="1" xfId="0" applyNumberFormat="1" applyFont="1" applyBorder="1" applyAlignment="1">
      <alignment vertical="center" wrapText="1"/>
    </xf>
    <xf numFmtId="0" fontId="3" fillId="0" borderId="1" xfId="0" applyFont="1" applyBorder="1" applyAlignment="1">
      <alignment horizontal="center" vertical="center" wrapText="1"/>
    </xf>
    <xf numFmtId="3"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3" fillId="0" borderId="0" xfId="0" applyFont="1" applyBorder="1" applyAlignment="1">
      <alignment vertical="center" wrapText="1"/>
    </xf>
    <xf numFmtId="3" fontId="3" fillId="0" borderId="0" xfId="0" applyNumberFormat="1" applyFont="1" applyBorder="1" applyAlignment="1">
      <alignment vertical="center" wrapText="1"/>
    </xf>
    <xf numFmtId="0" fontId="4" fillId="0" borderId="0" xfId="0" applyFont="1" applyBorder="1" applyAlignment="1">
      <alignment vertical="center" wrapText="1"/>
    </xf>
    <xf numFmtId="3" fontId="4" fillId="0" borderId="0" xfId="0" applyNumberFormat="1" applyFont="1" applyBorder="1" applyAlignment="1">
      <alignment vertical="center" wrapText="1"/>
    </xf>
    <xf numFmtId="0" fontId="8" fillId="0" borderId="0" xfId="0" applyFont="1" applyAlignment="1">
      <alignment horizontal="center" vertical="center"/>
    </xf>
    <xf numFmtId="0" fontId="9" fillId="0" borderId="0" xfId="0" applyFont="1" applyAlignment="1">
      <alignment vertical="center"/>
    </xf>
    <xf numFmtId="0" fontId="10" fillId="0" borderId="0" xfId="0" applyFont="1" applyAlignment="1">
      <alignment vertical="center"/>
    </xf>
    <xf numFmtId="0" fontId="8" fillId="0" borderId="0" xfId="0" applyFont="1" applyAlignment="1">
      <alignment vertical="center"/>
    </xf>
    <xf numFmtId="0" fontId="11" fillId="0" borderId="3" xfId="0" applyFont="1" applyBorder="1" applyAlignment="1">
      <alignment horizontal="center" vertical="center" wrapText="1"/>
    </xf>
    <xf numFmtId="0" fontId="11"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2" xfId="0" applyFont="1" applyBorder="1" applyAlignment="1">
      <alignment horizontal="justify" vertical="center" wrapText="1"/>
    </xf>
    <xf numFmtId="0" fontId="12" fillId="0" borderId="2" xfId="0" applyFont="1" applyBorder="1" applyAlignment="1">
      <alignment horizontal="center" vertical="center" wrapText="1"/>
    </xf>
    <xf numFmtId="0" fontId="13" fillId="0" borderId="0" xfId="0" applyFont="1" applyAlignment="1">
      <alignment vertical="center"/>
    </xf>
    <xf numFmtId="0" fontId="9" fillId="0" borderId="0" xfId="0" applyFont="1" applyAlignment="1">
      <alignment horizontal="left" vertical="center" indent="10"/>
    </xf>
    <xf numFmtId="0" fontId="14" fillId="0" borderId="0" xfId="0" applyFont="1" applyAlignment="1">
      <alignment vertical="center"/>
    </xf>
    <xf numFmtId="0" fontId="11" fillId="0" borderId="3" xfId="0" applyFont="1" applyBorder="1" applyAlignment="1">
      <alignment horizontal="center" wrapText="1"/>
    </xf>
    <xf numFmtId="0" fontId="3" fillId="0" borderId="1" xfId="0" applyFont="1" applyBorder="1" applyAlignment="1">
      <alignment horizontal="lef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vertical="center" wrapText="1"/>
    </xf>
    <xf numFmtId="3" fontId="7" fillId="2" borderId="1" xfId="0" applyNumberFormat="1" applyFont="1" applyFill="1" applyBorder="1" applyAlignment="1">
      <alignment horizontal="center" vertical="center" wrapText="1"/>
    </xf>
    <xf numFmtId="3" fontId="17" fillId="2" borderId="1" xfId="0" applyNumberFormat="1" applyFont="1" applyFill="1" applyBorder="1" applyAlignment="1">
      <alignment horizontal="center" vertical="center" wrapText="1"/>
    </xf>
    <xf numFmtId="0" fontId="18" fillId="2" borderId="1" xfId="0" applyFont="1" applyFill="1" applyBorder="1" applyAlignment="1">
      <alignment horizontal="center" vertical="center" wrapText="1"/>
    </xf>
    <xf numFmtId="0" fontId="19" fillId="0" borderId="1" xfId="0" applyFont="1" applyBorder="1" applyAlignment="1">
      <alignment horizontal="center" vertical="center"/>
    </xf>
    <xf numFmtId="0" fontId="19" fillId="0" borderId="1" xfId="0" applyFont="1" applyBorder="1" applyAlignment="1">
      <alignment vertical="center"/>
    </xf>
    <xf numFmtId="0" fontId="19" fillId="2" borderId="1" xfId="0" applyFont="1" applyFill="1" applyBorder="1" applyAlignment="1">
      <alignment vertical="center" wrapText="1"/>
    </xf>
    <xf numFmtId="3" fontId="19" fillId="2" borderId="1" xfId="0" applyNumberFormat="1" applyFont="1" applyFill="1" applyBorder="1" applyAlignment="1">
      <alignment vertical="center" wrapText="1"/>
    </xf>
    <xf numFmtId="0" fontId="19" fillId="2" borderId="1" xfId="0" applyFont="1" applyFill="1" applyBorder="1" applyAlignment="1">
      <alignment horizontal="center" vertical="center" wrapText="1"/>
    </xf>
    <xf numFmtId="3" fontId="19" fillId="0" borderId="1" xfId="0" applyNumberFormat="1" applyFont="1" applyBorder="1" applyAlignment="1">
      <alignment vertical="center"/>
    </xf>
    <xf numFmtId="3" fontId="18" fillId="2" borderId="1" xfId="0" applyNumberFormat="1" applyFont="1" applyFill="1" applyBorder="1" applyAlignment="1">
      <alignment horizontal="right" vertical="center" wrapText="1"/>
    </xf>
    <xf numFmtId="3" fontId="7" fillId="2" borderId="1" xfId="0" applyNumberFormat="1" applyFont="1" applyFill="1" applyBorder="1" applyAlignment="1">
      <alignment horizontal="right" vertical="center" wrapText="1"/>
    </xf>
    <xf numFmtId="3" fontId="17" fillId="2" borderId="1" xfId="0" applyNumberFormat="1" applyFont="1" applyFill="1" applyBorder="1" applyAlignment="1">
      <alignment horizontal="right" vertical="center" wrapText="1"/>
    </xf>
    <xf numFmtId="3" fontId="4" fillId="0" borderId="1" xfId="0" applyNumberFormat="1" applyFont="1" applyBorder="1" applyAlignment="1">
      <alignment horizontal="center" vertical="center" wrapText="1"/>
    </xf>
    <xf numFmtId="0" fontId="17" fillId="2" borderId="1" xfId="0" applyFont="1" applyFill="1" applyBorder="1" applyAlignment="1">
      <alignment horizontal="center" vertical="center" wrapText="1"/>
    </xf>
    <xf numFmtId="0" fontId="15" fillId="0" borderId="0" xfId="0" applyFont="1" applyBorder="1" applyAlignment="1">
      <alignment horizontal="center" vertical="center" wrapText="1"/>
    </xf>
    <xf numFmtId="0" fontId="17" fillId="2" borderId="1" xfId="0" applyFont="1" applyFill="1" applyBorder="1" applyAlignment="1">
      <alignment horizontal="center" vertical="center" wrapText="1"/>
    </xf>
    <xf numFmtId="0" fontId="4" fillId="0" borderId="0" xfId="0" applyFont="1" applyBorder="1" applyAlignment="1">
      <alignment horizontal="center" vertical="center" wrapText="1"/>
    </xf>
    <xf numFmtId="0" fontId="17" fillId="0" borderId="0" xfId="0" applyFont="1" applyBorder="1" applyAlignment="1">
      <alignment horizontal="center"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16" fillId="0" borderId="11" xfId="0" applyFont="1" applyBorder="1" applyAlignment="1">
      <alignment horizontal="center" vertical="center"/>
    </xf>
    <xf numFmtId="3" fontId="4" fillId="0" borderId="5" xfId="0" applyNumberFormat="1" applyFont="1" applyBorder="1" applyAlignment="1">
      <alignment horizontal="center" vertical="center" wrapText="1"/>
    </xf>
    <xf numFmtId="3" fontId="4" fillId="0" borderId="6" xfId="0" applyNumberFormat="1" applyFont="1" applyBorder="1" applyAlignment="1">
      <alignment horizontal="center" vertical="center" wrapText="1"/>
    </xf>
    <xf numFmtId="3" fontId="4" fillId="0" borderId="7" xfId="0" applyNumberFormat="1"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9" fillId="0" borderId="0" xfId="0" applyFont="1" applyAlignment="1">
      <alignment horizontal="center" vertical="center"/>
    </xf>
    <xf numFmtId="0" fontId="11" fillId="0" borderId="8" xfId="0" applyFont="1" applyBorder="1" applyAlignment="1">
      <alignment horizontal="center" vertical="center" wrapText="1"/>
    </xf>
    <xf numFmtId="0" fontId="11" fillId="0" borderId="4" xfId="0"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1"/>
  <sheetViews>
    <sheetView tabSelected="1" topLeftCell="A109" zoomScaleNormal="100" workbookViewId="0">
      <selection activeCell="I107" sqref="I107"/>
    </sheetView>
  </sheetViews>
  <sheetFormatPr defaultRowHeight="15.75"/>
  <cols>
    <col min="1" max="1" width="6.85546875" style="9" bestFit="1" customWidth="1"/>
    <col min="2" max="2" width="55" style="9" customWidth="1"/>
    <col min="3" max="3" width="11.42578125" style="9" customWidth="1"/>
    <col min="4" max="5" width="12.28515625" style="9" customWidth="1"/>
    <col min="6" max="6" width="14.28515625" style="10" customWidth="1"/>
    <col min="7" max="7" width="15.5703125" style="10" customWidth="1"/>
    <col min="8" max="8" width="8.28515625" style="9" customWidth="1"/>
    <col min="9" max="10" width="9.140625" style="9"/>
    <col min="11" max="11" width="11.140625" style="9" bestFit="1" customWidth="1"/>
    <col min="12" max="16384" width="9.140625" style="9"/>
  </cols>
  <sheetData>
    <row r="1" spans="1:8" ht="63" customHeight="1">
      <c r="A1" s="43" t="s">
        <v>0</v>
      </c>
      <c r="B1" s="43"/>
      <c r="C1" s="43"/>
      <c r="D1" s="43"/>
      <c r="E1" s="43"/>
      <c r="F1" s="43"/>
      <c r="G1" s="43"/>
    </row>
    <row r="2" spans="1:8" hidden="1">
      <c r="B2" s="45"/>
      <c r="C2" s="45"/>
      <c r="D2" s="45"/>
      <c r="E2" s="45"/>
      <c r="F2" s="45"/>
      <c r="G2" s="45"/>
    </row>
    <row r="3" spans="1:8" hidden="1"/>
    <row r="4" spans="1:8" ht="27.75" customHeight="1">
      <c r="A4" s="47" t="s">
        <v>1</v>
      </c>
      <c r="B4" s="47" t="s">
        <v>2</v>
      </c>
      <c r="C4" s="50" t="s">
        <v>3</v>
      </c>
      <c r="D4" s="51"/>
      <c r="E4" s="51"/>
      <c r="F4" s="51"/>
      <c r="G4" s="52"/>
    </row>
    <row r="5" spans="1:8" ht="29.25" customHeight="1">
      <c r="A5" s="48"/>
      <c r="B5" s="48"/>
      <c r="C5" s="41" t="s">
        <v>4</v>
      </c>
      <c r="D5" s="41" t="s">
        <v>5</v>
      </c>
      <c r="E5" s="41" t="s">
        <v>6</v>
      </c>
      <c r="F5" s="41" t="s">
        <v>7</v>
      </c>
      <c r="G5" s="41" t="s">
        <v>8</v>
      </c>
    </row>
    <row r="6" spans="1:8" hidden="1">
      <c r="A6" s="3"/>
      <c r="B6" s="3"/>
      <c r="C6" s="3"/>
      <c r="D6" s="3"/>
      <c r="E6" s="3"/>
      <c r="F6" s="4"/>
      <c r="G6" s="5"/>
    </row>
    <row r="7" spans="1:8" s="11" customFormat="1" hidden="1">
      <c r="A7" s="3"/>
      <c r="B7" s="3"/>
      <c r="C7" s="3"/>
      <c r="D7" s="3"/>
      <c r="E7" s="3"/>
      <c r="F7" s="4"/>
      <c r="G7" s="5"/>
      <c r="H7" s="9"/>
    </row>
    <row r="8" spans="1:8" hidden="1">
      <c r="A8" s="2"/>
      <c r="B8" s="2"/>
      <c r="C8" s="2"/>
      <c r="D8" s="2"/>
      <c r="E8" s="2"/>
      <c r="F8" s="5"/>
      <c r="G8" s="5"/>
    </row>
    <row r="9" spans="1:8" hidden="1">
      <c r="A9" s="2"/>
      <c r="B9" s="2"/>
      <c r="C9" s="2"/>
      <c r="D9" s="6"/>
      <c r="E9" s="2"/>
      <c r="F9" s="5"/>
      <c r="G9" s="5"/>
    </row>
    <row r="10" spans="1:8" hidden="1">
      <c r="A10" s="2"/>
      <c r="B10" s="2"/>
      <c r="C10" s="2"/>
      <c r="D10" s="6"/>
      <c r="E10" s="2"/>
      <c r="F10" s="5"/>
      <c r="G10" s="5"/>
    </row>
    <row r="11" spans="1:8" hidden="1">
      <c r="A11" s="2"/>
      <c r="B11" s="2"/>
      <c r="C11" s="2"/>
      <c r="D11" s="6"/>
      <c r="E11" s="2"/>
      <c r="F11" s="5"/>
      <c r="G11" s="5"/>
    </row>
    <row r="12" spans="1:8" hidden="1">
      <c r="A12" s="2"/>
      <c r="B12" s="2"/>
      <c r="C12" s="2"/>
      <c r="D12" s="6"/>
      <c r="E12" s="2"/>
      <c r="F12" s="5"/>
      <c r="G12" s="5"/>
    </row>
    <row r="13" spans="1:8" hidden="1">
      <c r="A13" s="2"/>
      <c r="B13" s="2"/>
      <c r="C13" s="2"/>
      <c r="D13" s="6"/>
      <c r="E13" s="2"/>
      <c r="F13" s="5"/>
      <c r="G13" s="5"/>
    </row>
    <row r="14" spans="1:8" hidden="1">
      <c r="A14" s="2"/>
      <c r="B14" s="2"/>
      <c r="C14" s="2"/>
      <c r="D14" s="7"/>
      <c r="E14" s="5"/>
      <c r="F14" s="5"/>
      <c r="G14" s="5"/>
    </row>
    <row r="15" spans="1:8" hidden="1">
      <c r="A15" s="2"/>
      <c r="B15" s="2"/>
      <c r="C15" s="2"/>
      <c r="D15" s="6"/>
      <c r="E15" s="2"/>
      <c r="F15" s="5"/>
      <c r="G15" s="5"/>
    </row>
    <row r="16" spans="1:8" ht="2.25" hidden="1" customHeight="1">
      <c r="A16" s="2"/>
      <c r="B16" s="2"/>
      <c r="C16" s="2"/>
      <c r="D16" s="6"/>
      <c r="E16" s="2"/>
      <c r="F16" s="5"/>
      <c r="G16" s="5"/>
    </row>
    <row r="17" spans="1:11" hidden="1">
      <c r="A17" s="2"/>
      <c r="B17" s="2"/>
      <c r="C17" s="2"/>
      <c r="D17" s="6"/>
      <c r="E17" s="2"/>
      <c r="F17" s="5"/>
      <c r="G17" s="5"/>
    </row>
    <row r="18" spans="1:11" hidden="1">
      <c r="A18" s="2"/>
      <c r="B18" s="2"/>
      <c r="C18" s="2"/>
      <c r="D18" s="6"/>
      <c r="E18" s="2"/>
      <c r="F18" s="5"/>
      <c r="G18" s="5"/>
    </row>
    <row r="19" spans="1:11" s="11" customFormat="1" hidden="1">
      <c r="A19" s="3"/>
      <c r="B19" s="3"/>
      <c r="C19" s="3"/>
      <c r="D19" s="3"/>
      <c r="E19" s="3"/>
      <c r="F19" s="4"/>
      <c r="G19" s="5"/>
      <c r="H19" s="9"/>
    </row>
    <row r="20" spans="1:11" hidden="1">
      <c r="A20" s="2"/>
      <c r="B20" s="2"/>
      <c r="C20" s="2"/>
      <c r="D20" s="2"/>
      <c r="E20" s="2"/>
      <c r="F20" s="5"/>
      <c r="G20" s="5"/>
    </row>
    <row r="21" spans="1:11" hidden="1">
      <c r="A21" s="2"/>
      <c r="B21" s="2"/>
      <c r="C21" s="2"/>
      <c r="D21" s="2"/>
      <c r="E21" s="2"/>
      <c r="F21" s="2"/>
      <c r="G21" s="5"/>
    </row>
    <row r="22" spans="1:11" s="11" customFormat="1" hidden="1">
      <c r="A22" s="3"/>
      <c r="B22" s="2"/>
      <c r="C22" s="2"/>
      <c r="D22" s="2"/>
      <c r="E22" s="2"/>
      <c r="F22" s="2"/>
      <c r="G22" s="5"/>
      <c r="H22" s="9"/>
    </row>
    <row r="23" spans="1:11" hidden="1">
      <c r="A23" s="2"/>
      <c r="B23" s="2"/>
      <c r="C23" s="2"/>
      <c r="D23" s="2"/>
      <c r="E23" s="2"/>
      <c r="F23" s="5"/>
      <c r="G23" s="5"/>
    </row>
    <row r="24" spans="1:11" hidden="1">
      <c r="A24" s="2"/>
      <c r="B24" s="2"/>
      <c r="C24" s="2"/>
      <c r="D24" s="2"/>
      <c r="E24" s="2"/>
      <c r="F24" s="2"/>
      <c r="G24" s="5"/>
      <c r="K24" s="10"/>
    </row>
    <row r="25" spans="1:11" hidden="1">
      <c r="A25" s="2"/>
      <c r="B25" s="2"/>
      <c r="C25" s="2"/>
      <c r="D25" s="2"/>
      <c r="E25" s="2"/>
      <c r="F25" s="2"/>
      <c r="G25" s="5"/>
      <c r="K25" s="10"/>
    </row>
    <row r="26" spans="1:11" hidden="1">
      <c r="A26" s="2"/>
      <c r="B26" s="2"/>
      <c r="C26" s="2"/>
      <c r="D26" s="2"/>
      <c r="E26" s="2"/>
      <c r="F26" s="2"/>
      <c r="G26" s="5"/>
      <c r="K26" s="10"/>
    </row>
    <row r="27" spans="1:11" hidden="1">
      <c r="A27" s="2"/>
      <c r="B27" s="2"/>
      <c r="C27" s="2"/>
      <c r="D27" s="2"/>
      <c r="E27" s="2"/>
      <c r="F27" s="2"/>
      <c r="G27" s="5"/>
      <c r="K27" s="10"/>
    </row>
    <row r="28" spans="1:11" hidden="1">
      <c r="A28" s="2"/>
      <c r="B28" s="2"/>
      <c r="C28" s="2"/>
      <c r="D28" s="2"/>
      <c r="E28" s="2"/>
      <c r="F28" s="2"/>
      <c r="G28" s="5"/>
      <c r="K28" s="10"/>
    </row>
    <row r="29" spans="1:11" hidden="1">
      <c r="A29" s="2"/>
      <c r="B29" s="2"/>
      <c r="C29" s="2"/>
      <c r="D29" s="2"/>
      <c r="E29" s="2"/>
      <c r="F29" s="2"/>
      <c r="G29" s="5"/>
      <c r="K29" s="10"/>
    </row>
    <row r="30" spans="1:11" hidden="1">
      <c r="A30" s="2"/>
      <c r="B30" s="2"/>
      <c r="C30" s="2"/>
      <c r="D30" s="2"/>
      <c r="E30" s="2"/>
      <c r="F30" s="2"/>
      <c r="G30" s="5"/>
      <c r="K30" s="10"/>
    </row>
    <row r="31" spans="1:11" ht="18.75" customHeight="1">
      <c r="A31" s="8" t="s">
        <v>9</v>
      </c>
      <c r="B31" s="3" t="s">
        <v>10</v>
      </c>
      <c r="C31" s="2"/>
      <c r="D31" s="2"/>
      <c r="E31" s="2"/>
      <c r="F31" s="5"/>
      <c r="G31" s="4">
        <f>SUM(G32:G36)</f>
        <v>10138080</v>
      </c>
      <c r="K31" s="10"/>
    </row>
    <row r="32" spans="1:11" ht="31.5">
      <c r="A32" s="8"/>
      <c r="B32" s="2" t="s">
        <v>11</v>
      </c>
      <c r="C32" s="2" t="s">
        <v>12</v>
      </c>
      <c r="D32" s="6">
        <v>24</v>
      </c>
      <c r="E32" s="2"/>
      <c r="F32" s="2">
        <v>211210</v>
      </c>
      <c r="G32" s="5">
        <f>D32*F32</f>
        <v>5069040</v>
      </c>
      <c r="K32" s="10"/>
    </row>
    <row r="33" spans="1:11" ht="37.5" customHeight="1">
      <c r="A33" s="8"/>
      <c r="B33" s="2" t="s">
        <v>13</v>
      </c>
      <c r="C33" s="2" t="s">
        <v>12</v>
      </c>
      <c r="D33" s="6">
        <v>24</v>
      </c>
      <c r="E33" s="2"/>
      <c r="F33" s="2">
        <v>211210</v>
      </c>
      <c r="G33" s="5">
        <f>D33*F33</f>
        <v>5069040</v>
      </c>
      <c r="K33" s="10"/>
    </row>
    <row r="34" spans="1:11" hidden="1">
      <c r="A34" s="8"/>
      <c r="B34" s="2"/>
      <c r="C34" s="2"/>
      <c r="D34" s="6"/>
      <c r="E34" s="2"/>
      <c r="F34" s="2"/>
      <c r="G34" s="5"/>
      <c r="K34" s="10"/>
    </row>
    <row r="35" spans="1:11" hidden="1">
      <c r="A35" s="8"/>
      <c r="B35" s="2"/>
      <c r="C35" s="2"/>
      <c r="D35" s="6"/>
      <c r="E35" s="2"/>
      <c r="F35" s="2"/>
      <c r="G35" s="5"/>
      <c r="K35" s="10"/>
    </row>
    <row r="36" spans="1:11" hidden="1">
      <c r="A36" s="8"/>
      <c r="B36" s="2"/>
      <c r="C36" s="2"/>
      <c r="D36" s="6"/>
      <c r="E36" s="2"/>
      <c r="F36" s="2"/>
      <c r="G36" s="5"/>
      <c r="K36" s="10"/>
    </row>
    <row r="37" spans="1:11" ht="2.25" hidden="1" customHeight="1">
      <c r="A37" s="8"/>
      <c r="C37" s="2"/>
      <c r="D37" s="6"/>
      <c r="E37" s="2"/>
      <c r="F37" s="2"/>
      <c r="G37" s="5"/>
      <c r="K37" s="10"/>
    </row>
    <row r="38" spans="1:11" hidden="1">
      <c r="A38" s="8"/>
      <c r="C38" s="2"/>
      <c r="D38" s="6"/>
      <c r="E38" s="2"/>
      <c r="F38" s="2"/>
      <c r="G38" s="5"/>
      <c r="K38" s="10"/>
    </row>
    <row r="39" spans="1:11">
      <c r="A39" s="8" t="s">
        <v>14</v>
      </c>
      <c r="B39" s="3" t="s">
        <v>15</v>
      </c>
      <c r="C39" s="2" t="s">
        <v>16</v>
      </c>
      <c r="D39" s="6"/>
      <c r="E39" s="2"/>
      <c r="F39" s="5"/>
      <c r="G39" s="4">
        <f>G40+G42</f>
        <v>36400000</v>
      </c>
      <c r="K39" s="10"/>
    </row>
    <row r="40" spans="1:11" s="11" customFormat="1" ht="31.5">
      <c r="A40" s="2"/>
      <c r="B40" s="2" t="s">
        <v>17</v>
      </c>
      <c r="C40" s="2" t="s">
        <v>16</v>
      </c>
      <c r="D40" s="6" t="s">
        <v>18</v>
      </c>
      <c r="E40" s="2"/>
      <c r="F40" s="2">
        <v>1200000</v>
      </c>
      <c r="G40" s="5">
        <f>F40*14</f>
        <v>16800000</v>
      </c>
      <c r="H40" s="9"/>
      <c r="K40" s="12"/>
    </row>
    <row r="41" spans="1:11" hidden="1">
      <c r="A41" s="2"/>
      <c r="B41" s="2"/>
      <c r="C41" s="2"/>
      <c r="D41" s="6"/>
      <c r="E41" s="2"/>
      <c r="F41" s="2"/>
      <c r="G41" s="5"/>
    </row>
    <row r="42" spans="1:11" ht="31.5">
      <c r="A42" s="2"/>
      <c r="B42" s="2" t="s">
        <v>19</v>
      </c>
      <c r="C42" s="2" t="s">
        <v>16</v>
      </c>
      <c r="D42" s="6" t="s">
        <v>18</v>
      </c>
      <c r="E42" s="2"/>
      <c r="F42" s="2">
        <v>1400000</v>
      </c>
      <c r="G42" s="5">
        <f>F42*14</f>
        <v>19600000</v>
      </c>
    </row>
    <row r="43" spans="1:11" hidden="1">
      <c r="A43" s="2"/>
      <c r="G43" s="5"/>
    </row>
    <row r="44" spans="1:11" ht="37.5" customHeight="1">
      <c r="A44" s="8" t="s">
        <v>20</v>
      </c>
      <c r="B44" s="3" t="s">
        <v>21</v>
      </c>
      <c r="C44" s="3"/>
      <c r="D44" s="3"/>
      <c r="E44" s="3"/>
      <c r="F44" s="4"/>
      <c r="G44" s="4">
        <f>SUM(G46:G49)</f>
        <v>196504856</v>
      </c>
    </row>
    <row r="45" spans="1:11" s="11" customFormat="1" ht="1.5" hidden="1" customHeight="1">
      <c r="A45" s="2"/>
      <c r="B45" s="2"/>
      <c r="C45" s="2"/>
      <c r="D45" s="2"/>
      <c r="E45" s="2"/>
      <c r="F45" s="5"/>
      <c r="G45" s="5"/>
      <c r="H45" s="9"/>
    </row>
    <row r="46" spans="1:11">
      <c r="A46" s="2"/>
      <c r="B46" s="2" t="s">
        <v>22</v>
      </c>
      <c r="C46" s="2"/>
      <c r="D46" s="2"/>
      <c r="E46" s="2"/>
      <c r="F46" s="5"/>
      <c r="G46" s="5">
        <f>F211</f>
        <v>95936856</v>
      </c>
    </row>
    <row r="47" spans="1:11">
      <c r="A47" s="6"/>
      <c r="B47" s="2" t="s">
        <v>23</v>
      </c>
      <c r="C47" s="2"/>
      <c r="D47" s="2"/>
      <c r="E47" s="2"/>
      <c r="F47" s="5"/>
      <c r="G47" s="5">
        <f>F221</f>
        <v>58968000</v>
      </c>
    </row>
    <row r="48" spans="1:11">
      <c r="A48" s="8"/>
      <c r="B48" s="2" t="s">
        <v>24</v>
      </c>
      <c r="C48" s="2" t="s">
        <v>25</v>
      </c>
      <c r="D48" s="6">
        <v>4</v>
      </c>
      <c r="E48" s="2"/>
      <c r="F48" s="5">
        <v>4000000</v>
      </c>
      <c r="G48" s="5">
        <f>D48*F48</f>
        <v>16000000</v>
      </c>
    </row>
    <row r="49" spans="1:7">
      <c r="A49" s="3"/>
      <c r="B49" s="2" t="s">
        <v>26</v>
      </c>
      <c r="C49" s="3"/>
      <c r="D49" s="3"/>
      <c r="E49" s="3"/>
      <c r="F49" s="3"/>
      <c r="G49" s="5">
        <f>F159</f>
        <v>25600000</v>
      </c>
    </row>
    <row r="50" spans="1:7" ht="31.5">
      <c r="A50" s="8" t="s">
        <v>27</v>
      </c>
      <c r="B50" s="3" t="s">
        <v>28</v>
      </c>
      <c r="C50" s="2"/>
      <c r="D50" s="6"/>
      <c r="E50" s="2"/>
      <c r="F50" s="5"/>
      <c r="G50" s="4">
        <f>SUM(G51:G100)</f>
        <v>40800000</v>
      </c>
    </row>
    <row r="51" spans="1:7">
      <c r="A51" s="6"/>
      <c r="B51" s="2" t="s">
        <v>29</v>
      </c>
      <c r="C51" s="2" t="s">
        <v>30</v>
      </c>
      <c r="D51" s="6">
        <v>150</v>
      </c>
      <c r="E51" s="2"/>
      <c r="F51" s="5">
        <v>8000</v>
      </c>
      <c r="G51" s="5">
        <f>D51*F51</f>
        <v>1200000</v>
      </c>
    </row>
    <row r="52" spans="1:7">
      <c r="A52" s="3"/>
      <c r="B52" s="2" t="s">
        <v>31</v>
      </c>
      <c r="C52" s="26" t="s">
        <v>32</v>
      </c>
      <c r="D52" s="6">
        <v>2</v>
      </c>
      <c r="E52" s="3"/>
      <c r="F52" s="5">
        <v>800000</v>
      </c>
      <c r="G52" s="5">
        <f t="shared" ref="G52:G100" si="0">D52*F52</f>
        <v>1600000</v>
      </c>
    </row>
    <row r="53" spans="1:7" ht="28.5" hidden="1" customHeight="1">
      <c r="A53" s="3"/>
      <c r="B53" s="2" t="s">
        <v>33</v>
      </c>
      <c r="C53" s="26" t="s">
        <v>34</v>
      </c>
      <c r="D53" s="6">
        <v>100</v>
      </c>
      <c r="E53" s="3"/>
      <c r="F53" s="5">
        <v>50000</v>
      </c>
      <c r="G53" s="5">
        <f t="shared" si="0"/>
        <v>5000000</v>
      </c>
    </row>
    <row r="54" spans="1:7" ht="3" hidden="1" customHeight="1">
      <c r="A54" s="3"/>
      <c r="B54" s="3"/>
      <c r="C54" s="26"/>
      <c r="D54" s="6"/>
      <c r="E54" s="3"/>
      <c r="F54" s="5"/>
      <c r="G54" s="5">
        <f t="shared" si="0"/>
        <v>0</v>
      </c>
    </row>
    <row r="55" spans="1:7" ht="15.75" hidden="1" customHeight="1">
      <c r="A55" s="3"/>
      <c r="B55" s="3"/>
      <c r="C55" s="26"/>
      <c r="D55" s="6"/>
      <c r="E55" s="3"/>
      <c r="F55" s="5"/>
      <c r="G55" s="5">
        <f t="shared" si="0"/>
        <v>0</v>
      </c>
    </row>
    <row r="56" spans="1:7" ht="15.75" hidden="1" customHeight="1">
      <c r="A56" s="3"/>
      <c r="B56" s="3"/>
      <c r="C56" s="26"/>
      <c r="D56" s="6"/>
      <c r="E56" s="3"/>
      <c r="F56" s="5"/>
      <c r="G56" s="5">
        <f t="shared" si="0"/>
        <v>0</v>
      </c>
    </row>
    <row r="57" spans="1:7" ht="15.75" hidden="1" customHeight="1">
      <c r="A57" s="3"/>
      <c r="B57" s="3"/>
      <c r="C57" s="26"/>
      <c r="D57" s="6"/>
      <c r="E57" s="3"/>
      <c r="F57" s="5"/>
      <c r="G57" s="5">
        <f t="shared" si="0"/>
        <v>0</v>
      </c>
    </row>
    <row r="58" spans="1:7" ht="15.75" hidden="1" customHeight="1">
      <c r="A58" s="3"/>
      <c r="B58" s="3"/>
      <c r="C58" s="26"/>
      <c r="D58" s="6"/>
      <c r="E58" s="3"/>
      <c r="F58" s="5"/>
      <c r="G58" s="5">
        <f t="shared" si="0"/>
        <v>0</v>
      </c>
    </row>
    <row r="59" spans="1:7" ht="15.75" hidden="1" customHeight="1">
      <c r="A59" s="3"/>
      <c r="B59" s="3"/>
      <c r="C59" s="26"/>
      <c r="D59" s="6"/>
      <c r="E59" s="3"/>
      <c r="F59" s="5"/>
      <c r="G59" s="5">
        <f t="shared" si="0"/>
        <v>0</v>
      </c>
    </row>
    <row r="60" spans="1:7" hidden="1">
      <c r="A60" s="3"/>
      <c r="B60" s="3"/>
      <c r="C60" s="26"/>
      <c r="D60" s="6"/>
      <c r="E60" s="3"/>
      <c r="F60" s="5"/>
      <c r="G60" s="5">
        <f t="shared" si="0"/>
        <v>0</v>
      </c>
    </row>
    <row r="61" spans="1:7" ht="15" hidden="1" customHeight="1">
      <c r="A61" s="3"/>
      <c r="B61" s="3"/>
      <c r="C61" s="26"/>
      <c r="D61" s="6"/>
      <c r="E61" s="3"/>
      <c r="F61" s="5"/>
      <c r="G61" s="5">
        <f t="shared" si="0"/>
        <v>0</v>
      </c>
    </row>
    <row r="62" spans="1:7" hidden="1">
      <c r="A62" s="3"/>
      <c r="B62" s="3"/>
      <c r="C62" s="26"/>
      <c r="D62" s="6"/>
      <c r="E62" s="3"/>
      <c r="F62" s="5"/>
      <c r="G62" s="5">
        <f t="shared" si="0"/>
        <v>0</v>
      </c>
    </row>
    <row r="63" spans="1:7" hidden="1">
      <c r="A63" s="3"/>
      <c r="B63" s="3"/>
      <c r="C63" s="26"/>
      <c r="D63" s="6"/>
      <c r="E63" s="3"/>
      <c r="F63" s="5"/>
      <c r="G63" s="5">
        <f t="shared" si="0"/>
        <v>0</v>
      </c>
    </row>
    <row r="64" spans="1:7" hidden="1">
      <c r="A64" s="3"/>
      <c r="B64" s="3"/>
      <c r="C64" s="26"/>
      <c r="D64" s="6"/>
      <c r="E64" s="3"/>
      <c r="F64" s="5"/>
      <c r="G64" s="5">
        <f t="shared" si="0"/>
        <v>0</v>
      </c>
    </row>
    <row r="65" spans="1:7" hidden="1">
      <c r="A65" s="3"/>
      <c r="B65" s="3"/>
      <c r="C65" s="26"/>
      <c r="D65" s="6"/>
      <c r="E65" s="3"/>
      <c r="F65" s="5"/>
      <c r="G65" s="5">
        <f t="shared" si="0"/>
        <v>0</v>
      </c>
    </row>
    <row r="66" spans="1:7" hidden="1">
      <c r="A66" s="3"/>
      <c r="B66" s="3"/>
      <c r="C66" s="26"/>
      <c r="D66" s="6"/>
      <c r="E66" s="3"/>
      <c r="F66" s="5"/>
      <c r="G66" s="5">
        <f t="shared" si="0"/>
        <v>0</v>
      </c>
    </row>
    <row r="67" spans="1:7" hidden="1">
      <c r="A67" s="3"/>
      <c r="B67" s="3"/>
      <c r="C67" s="26"/>
      <c r="D67" s="6"/>
      <c r="E67" s="3"/>
      <c r="F67" s="5"/>
      <c r="G67" s="5">
        <f t="shared" si="0"/>
        <v>0</v>
      </c>
    </row>
    <row r="68" spans="1:7" hidden="1">
      <c r="A68" s="3"/>
      <c r="B68" s="3"/>
      <c r="C68" s="26"/>
      <c r="D68" s="6"/>
      <c r="E68" s="3"/>
      <c r="F68" s="5"/>
      <c r="G68" s="5">
        <f t="shared" si="0"/>
        <v>0</v>
      </c>
    </row>
    <row r="69" spans="1:7" hidden="1">
      <c r="A69" s="3"/>
      <c r="B69" s="3"/>
      <c r="C69" s="26"/>
      <c r="D69" s="6"/>
      <c r="E69" s="3"/>
      <c r="F69" s="5"/>
      <c r="G69" s="5">
        <f t="shared" si="0"/>
        <v>0</v>
      </c>
    </row>
    <row r="70" spans="1:7" hidden="1">
      <c r="A70" s="3"/>
      <c r="B70" s="3"/>
      <c r="C70" s="26"/>
      <c r="D70" s="6"/>
      <c r="E70" s="3"/>
      <c r="F70" s="5"/>
      <c r="G70" s="5">
        <f t="shared" si="0"/>
        <v>0</v>
      </c>
    </row>
    <row r="71" spans="1:7" hidden="1">
      <c r="A71" s="3"/>
      <c r="B71" s="3"/>
      <c r="C71" s="26"/>
      <c r="D71" s="6"/>
      <c r="E71" s="3"/>
      <c r="F71" s="5"/>
      <c r="G71" s="5">
        <f t="shared" si="0"/>
        <v>0</v>
      </c>
    </row>
    <row r="72" spans="1:7" hidden="1">
      <c r="A72" s="3"/>
      <c r="B72" s="3"/>
      <c r="C72" s="26"/>
      <c r="D72" s="6"/>
      <c r="E72" s="3"/>
      <c r="F72" s="5"/>
      <c r="G72" s="5">
        <f t="shared" si="0"/>
        <v>0</v>
      </c>
    </row>
    <row r="73" spans="1:7" hidden="1">
      <c r="A73" s="3"/>
      <c r="B73" s="3"/>
      <c r="C73" s="26"/>
      <c r="D73" s="6"/>
      <c r="E73" s="3"/>
      <c r="F73" s="5"/>
      <c r="G73" s="5">
        <f t="shared" si="0"/>
        <v>0</v>
      </c>
    </row>
    <row r="74" spans="1:7" hidden="1">
      <c r="A74" s="3"/>
      <c r="B74" s="3"/>
      <c r="C74" s="26"/>
      <c r="D74" s="6"/>
      <c r="E74" s="3"/>
      <c r="F74" s="5"/>
      <c r="G74" s="5">
        <f t="shared" si="0"/>
        <v>0</v>
      </c>
    </row>
    <row r="75" spans="1:7" hidden="1">
      <c r="A75" s="3"/>
      <c r="B75" s="3"/>
      <c r="C75" s="26"/>
      <c r="D75" s="6"/>
      <c r="E75" s="3"/>
      <c r="F75" s="5"/>
      <c r="G75" s="5">
        <f t="shared" si="0"/>
        <v>0</v>
      </c>
    </row>
    <row r="76" spans="1:7" hidden="1">
      <c r="A76" s="3"/>
      <c r="B76" s="3"/>
      <c r="C76" s="26"/>
      <c r="D76" s="6"/>
      <c r="E76" s="3"/>
      <c r="F76" s="5"/>
      <c r="G76" s="5">
        <f t="shared" si="0"/>
        <v>0</v>
      </c>
    </row>
    <row r="77" spans="1:7" hidden="1">
      <c r="A77" s="3"/>
      <c r="B77" s="3"/>
      <c r="C77" s="26"/>
      <c r="D77" s="6"/>
      <c r="E77" s="3"/>
      <c r="F77" s="5"/>
      <c r="G77" s="5">
        <f t="shared" si="0"/>
        <v>0</v>
      </c>
    </row>
    <row r="78" spans="1:7" hidden="1">
      <c r="A78" s="3"/>
      <c r="B78" s="3"/>
      <c r="C78" s="26"/>
      <c r="D78" s="6"/>
      <c r="E78" s="3"/>
      <c r="F78" s="5"/>
      <c r="G78" s="5">
        <f t="shared" si="0"/>
        <v>0</v>
      </c>
    </row>
    <row r="79" spans="1:7" hidden="1">
      <c r="A79" s="3"/>
      <c r="B79" s="3"/>
      <c r="C79" s="26"/>
      <c r="D79" s="6"/>
      <c r="E79" s="3"/>
      <c r="F79" s="5"/>
      <c r="G79" s="5">
        <f t="shared" si="0"/>
        <v>0</v>
      </c>
    </row>
    <row r="80" spans="1:7" hidden="1">
      <c r="A80" s="3"/>
      <c r="B80" s="3"/>
      <c r="C80" s="26"/>
      <c r="D80" s="6"/>
      <c r="E80" s="3"/>
      <c r="F80" s="5"/>
      <c r="G80" s="5">
        <f t="shared" si="0"/>
        <v>0</v>
      </c>
    </row>
    <row r="81" spans="1:7" hidden="1">
      <c r="A81" s="3"/>
      <c r="B81" s="3"/>
      <c r="C81" s="26"/>
      <c r="D81" s="6"/>
      <c r="E81" s="3"/>
      <c r="F81" s="5"/>
      <c r="G81" s="5">
        <f t="shared" si="0"/>
        <v>0</v>
      </c>
    </row>
    <row r="82" spans="1:7" ht="11.25" hidden="1" customHeight="1">
      <c r="A82" s="3"/>
      <c r="B82" s="3"/>
      <c r="C82" s="26"/>
      <c r="D82" s="6"/>
      <c r="E82" s="3"/>
      <c r="F82" s="5"/>
      <c r="G82" s="5">
        <f t="shared" si="0"/>
        <v>0</v>
      </c>
    </row>
    <row r="83" spans="1:7" hidden="1">
      <c r="A83" s="3"/>
      <c r="B83" s="3"/>
      <c r="C83" s="26"/>
      <c r="D83" s="6"/>
      <c r="E83" s="3"/>
      <c r="F83" s="5"/>
      <c r="G83" s="5">
        <f t="shared" si="0"/>
        <v>0</v>
      </c>
    </row>
    <row r="84" spans="1:7" hidden="1">
      <c r="A84" s="3"/>
      <c r="B84" s="3"/>
      <c r="C84" s="26"/>
      <c r="D84" s="6"/>
      <c r="E84" s="3"/>
      <c r="F84" s="5"/>
      <c r="G84" s="5">
        <f t="shared" si="0"/>
        <v>0</v>
      </c>
    </row>
    <row r="85" spans="1:7" hidden="1">
      <c r="A85" s="3"/>
      <c r="B85" s="3"/>
      <c r="C85" s="26"/>
      <c r="D85" s="6"/>
      <c r="E85" s="3"/>
      <c r="F85" s="5"/>
      <c r="G85" s="5">
        <f t="shared" si="0"/>
        <v>0</v>
      </c>
    </row>
    <row r="86" spans="1:7" hidden="1">
      <c r="A86" s="3"/>
      <c r="B86" s="3"/>
      <c r="C86" s="26"/>
      <c r="D86" s="6"/>
      <c r="E86" s="3"/>
      <c r="F86" s="5"/>
      <c r="G86" s="5">
        <f t="shared" si="0"/>
        <v>0</v>
      </c>
    </row>
    <row r="87" spans="1:7" hidden="1">
      <c r="A87" s="3"/>
      <c r="B87" s="3"/>
      <c r="C87" s="26"/>
      <c r="D87" s="6"/>
      <c r="E87" s="3"/>
      <c r="F87" s="5"/>
      <c r="G87" s="5">
        <f t="shared" si="0"/>
        <v>0</v>
      </c>
    </row>
    <row r="88" spans="1:7" hidden="1">
      <c r="A88" s="3"/>
      <c r="B88" s="3"/>
      <c r="C88" s="26"/>
      <c r="D88" s="6"/>
      <c r="E88" s="3"/>
      <c r="F88" s="5"/>
      <c r="G88" s="5">
        <f t="shared" si="0"/>
        <v>0</v>
      </c>
    </row>
    <row r="89" spans="1:7" hidden="1">
      <c r="A89" s="3"/>
      <c r="B89" s="3"/>
      <c r="C89" s="26"/>
      <c r="D89" s="6"/>
      <c r="E89" s="3"/>
      <c r="F89" s="5"/>
      <c r="G89" s="5">
        <f t="shared" si="0"/>
        <v>0</v>
      </c>
    </row>
    <row r="90" spans="1:7" hidden="1">
      <c r="A90" s="3"/>
      <c r="B90" s="3"/>
      <c r="C90" s="26"/>
      <c r="D90" s="6"/>
      <c r="E90" s="3"/>
      <c r="F90" s="5"/>
      <c r="G90" s="5">
        <f t="shared" si="0"/>
        <v>0</v>
      </c>
    </row>
    <row r="91" spans="1:7" hidden="1">
      <c r="A91" s="3"/>
      <c r="B91" s="3"/>
      <c r="C91" s="26"/>
      <c r="D91" s="6"/>
      <c r="E91" s="3"/>
      <c r="F91" s="5"/>
      <c r="G91" s="5">
        <f t="shared" si="0"/>
        <v>0</v>
      </c>
    </row>
    <row r="92" spans="1:7" hidden="1">
      <c r="A92" s="3"/>
      <c r="B92" s="3"/>
      <c r="C92" s="26"/>
      <c r="D92" s="6"/>
      <c r="E92" s="3"/>
      <c r="F92" s="5"/>
      <c r="G92" s="5">
        <f t="shared" si="0"/>
        <v>0</v>
      </c>
    </row>
    <row r="93" spans="1:7">
      <c r="A93" s="3"/>
      <c r="B93" s="3"/>
      <c r="C93" s="26"/>
      <c r="D93" s="6"/>
      <c r="E93" s="3"/>
      <c r="F93" s="5"/>
      <c r="G93" s="5">
        <f t="shared" si="0"/>
        <v>0</v>
      </c>
    </row>
    <row r="94" spans="1:7">
      <c r="A94" s="3"/>
      <c r="B94" s="2" t="s">
        <v>35</v>
      </c>
      <c r="C94" s="26" t="s">
        <v>36</v>
      </c>
      <c r="D94" s="6">
        <v>4</v>
      </c>
      <c r="E94" s="3"/>
      <c r="F94" s="5">
        <v>5000000</v>
      </c>
      <c r="G94" s="5">
        <f t="shared" si="0"/>
        <v>20000000</v>
      </c>
    </row>
    <row r="95" spans="1:7" ht="31.5">
      <c r="A95" s="3"/>
      <c r="B95" s="2" t="s">
        <v>37</v>
      </c>
      <c r="C95" s="26" t="s">
        <v>34</v>
      </c>
      <c r="D95" s="6">
        <v>4</v>
      </c>
      <c r="E95" s="3"/>
      <c r="F95" s="5">
        <v>925000</v>
      </c>
      <c r="G95" s="5">
        <f t="shared" si="0"/>
        <v>3700000</v>
      </c>
    </row>
    <row r="96" spans="1:7" ht="31.5">
      <c r="A96" s="3"/>
      <c r="B96" s="2" t="s">
        <v>38</v>
      </c>
      <c r="C96" s="26" t="s">
        <v>25</v>
      </c>
      <c r="D96" s="6">
        <v>4</v>
      </c>
      <c r="E96" s="3"/>
      <c r="F96" s="5">
        <v>700000</v>
      </c>
      <c r="G96" s="5">
        <f t="shared" si="0"/>
        <v>2800000</v>
      </c>
    </row>
    <row r="97" spans="1:7">
      <c r="A97" s="3"/>
      <c r="B97" s="2" t="s">
        <v>39</v>
      </c>
      <c r="C97" s="26" t="s">
        <v>40</v>
      </c>
      <c r="D97" s="6">
        <v>100</v>
      </c>
      <c r="E97" s="3"/>
      <c r="F97" s="5">
        <v>20000</v>
      </c>
      <c r="G97" s="5">
        <f t="shared" si="0"/>
        <v>2000000</v>
      </c>
    </row>
    <row r="98" spans="1:7">
      <c r="A98" s="3"/>
      <c r="B98" s="2" t="s">
        <v>41</v>
      </c>
      <c r="C98" s="26" t="s">
        <v>40</v>
      </c>
      <c r="D98" s="6">
        <v>1</v>
      </c>
      <c r="E98" s="3"/>
      <c r="F98" s="5">
        <v>500000</v>
      </c>
      <c r="G98" s="5">
        <f t="shared" si="0"/>
        <v>500000</v>
      </c>
    </row>
    <row r="99" spans="1:7">
      <c r="A99" s="3"/>
      <c r="B99" s="2" t="s">
        <v>42</v>
      </c>
      <c r="C99" s="26" t="s">
        <v>43</v>
      </c>
      <c r="D99" s="6">
        <v>1</v>
      </c>
      <c r="E99" s="3"/>
      <c r="F99" s="5">
        <v>1000000</v>
      </c>
      <c r="G99" s="5">
        <f t="shared" si="0"/>
        <v>1000000</v>
      </c>
    </row>
    <row r="100" spans="1:7" ht="31.5">
      <c r="A100" s="3"/>
      <c r="B100" s="2" t="s">
        <v>44</v>
      </c>
      <c r="C100" s="26" t="s">
        <v>34</v>
      </c>
      <c r="D100" s="6">
        <v>200</v>
      </c>
      <c r="E100" s="3"/>
      <c r="F100" s="5">
        <v>15000</v>
      </c>
      <c r="G100" s="5">
        <f t="shared" si="0"/>
        <v>3000000</v>
      </c>
    </row>
    <row r="101" spans="1:7" ht="31.5">
      <c r="A101" s="8" t="s">
        <v>45</v>
      </c>
      <c r="B101" s="3" t="s">
        <v>46</v>
      </c>
      <c r="C101" s="26"/>
      <c r="D101" s="3"/>
      <c r="E101" s="3"/>
      <c r="F101" s="3"/>
      <c r="G101" s="4">
        <f>SUM(G102:G106)</f>
        <v>16286745</v>
      </c>
    </row>
    <row r="102" spans="1:7" ht="31.5">
      <c r="A102" s="3"/>
      <c r="B102" s="2" t="s">
        <v>47</v>
      </c>
      <c r="C102" s="26" t="s">
        <v>25</v>
      </c>
      <c r="D102" s="6">
        <v>5</v>
      </c>
      <c r="E102" s="3"/>
      <c r="F102" s="5">
        <v>1000000</v>
      </c>
      <c r="G102" s="5">
        <f>F102*D102</f>
        <v>5000000</v>
      </c>
    </row>
    <row r="103" spans="1:7">
      <c r="A103" s="3"/>
      <c r="B103" s="2" t="s">
        <v>48</v>
      </c>
      <c r="C103" s="26" t="s">
        <v>36</v>
      </c>
      <c r="D103" s="6">
        <v>5</v>
      </c>
      <c r="E103" s="3"/>
      <c r="F103" s="5">
        <v>157349</v>
      </c>
      <c r="G103" s="5">
        <f t="shared" ref="G103:G106" si="1">F103*D103</f>
        <v>786745</v>
      </c>
    </row>
    <row r="104" spans="1:7" ht="31.5">
      <c r="A104" s="3"/>
      <c r="B104" s="2" t="s">
        <v>49</v>
      </c>
      <c r="C104" s="26" t="s">
        <v>36</v>
      </c>
      <c r="D104" s="6">
        <v>5</v>
      </c>
      <c r="E104" s="3"/>
      <c r="F104" s="5">
        <v>2000000</v>
      </c>
      <c r="G104" s="5">
        <f t="shared" si="1"/>
        <v>10000000</v>
      </c>
    </row>
    <row r="105" spans="1:7">
      <c r="A105" s="3"/>
      <c r="B105" s="2" t="s">
        <v>50</v>
      </c>
      <c r="C105" s="26" t="s">
        <v>40</v>
      </c>
      <c r="D105" s="6">
        <v>5</v>
      </c>
      <c r="E105" s="3"/>
      <c r="F105" s="5">
        <v>50000</v>
      </c>
      <c r="G105" s="5">
        <f t="shared" si="1"/>
        <v>250000</v>
      </c>
    </row>
    <row r="106" spans="1:7">
      <c r="A106" s="3"/>
      <c r="B106" s="2" t="s">
        <v>51</v>
      </c>
      <c r="C106" s="26" t="s">
        <v>36</v>
      </c>
      <c r="D106" s="6">
        <v>5</v>
      </c>
      <c r="E106" s="3"/>
      <c r="F106" s="5">
        <v>50000</v>
      </c>
      <c r="G106" s="5">
        <f t="shared" si="1"/>
        <v>250000</v>
      </c>
    </row>
    <row r="107" spans="1:7" ht="15.75" customHeight="1">
      <c r="A107" s="3" t="s">
        <v>52</v>
      </c>
      <c r="B107" s="53" t="s">
        <v>53</v>
      </c>
      <c r="C107" s="54"/>
      <c r="D107" s="54"/>
      <c r="E107" s="54"/>
      <c r="F107" s="55"/>
      <c r="G107" s="4">
        <f>G101+G50+G44+G39+G31</f>
        <v>300129681</v>
      </c>
    </row>
    <row r="108" spans="1:7" ht="15.75" customHeight="1">
      <c r="A108" s="3"/>
      <c r="B108" s="53" t="s">
        <v>54</v>
      </c>
      <c r="C108" s="54"/>
      <c r="D108" s="54"/>
      <c r="E108" s="54"/>
      <c r="F108" s="55"/>
      <c r="G108" s="4">
        <v>300000000</v>
      </c>
    </row>
    <row r="112" spans="1:7" ht="0.75" customHeight="1"/>
    <row r="113" hidden="1"/>
    <row r="114" hidden="1"/>
    <row r="115" hidden="1"/>
    <row r="116" hidden="1"/>
    <row r="117" hidden="1"/>
    <row r="118" ht="23.25" hidden="1" customHeight="1"/>
    <row r="119" hidden="1"/>
    <row r="120" hidden="1"/>
    <row r="121" hidden="1"/>
    <row r="122" hidden="1"/>
    <row r="123" ht="29.25" hidden="1" customHeight="1"/>
    <row r="124" hidden="1"/>
    <row r="125" hidden="1"/>
    <row r="126" hidden="1"/>
    <row r="127" hidden="1"/>
    <row r="128" ht="24.75" hidden="1" customHeight="1"/>
    <row r="129" ht="19.5" hidden="1" customHeight="1"/>
    <row r="130" ht="19.5" hidden="1" customHeight="1"/>
    <row r="131" ht="19.5" hidden="1" customHeight="1"/>
    <row r="132" ht="19.5" hidden="1" customHeight="1"/>
    <row r="133" ht="19.5" hidden="1" customHeight="1"/>
    <row r="134" ht="19.5" hidden="1" customHeight="1"/>
    <row r="135" ht="19.5" hidden="1" customHeight="1"/>
    <row r="136" ht="14.25" hidden="1" customHeight="1"/>
    <row r="137" ht="19.5" hidden="1" customHeight="1"/>
    <row r="138" ht="19.5" hidden="1" customHeight="1"/>
    <row r="139" ht="9" hidden="1" customHeight="1"/>
    <row r="140" ht="19.5" hidden="1" customHeight="1"/>
    <row r="141" ht="19.5" hidden="1" customHeight="1"/>
    <row r="142" ht="19.5" hidden="1" customHeight="1"/>
    <row r="143" ht="19.5" hidden="1" customHeight="1"/>
    <row r="144" ht="19.5" hidden="1" customHeight="1"/>
    <row r="145" spans="1:6" ht="19.5" hidden="1" customHeight="1"/>
    <row r="146" spans="1:6" hidden="1"/>
    <row r="147" spans="1:6" hidden="1"/>
    <row r="148" spans="1:6" hidden="1"/>
    <row r="149" spans="1:6">
      <c r="A149" s="49" t="s">
        <v>55</v>
      </c>
      <c r="B149" s="49"/>
      <c r="C149" s="49"/>
      <c r="D149" s="49"/>
      <c r="E149" s="49"/>
      <c r="F149" s="49"/>
    </row>
    <row r="150" spans="1:6" ht="31.5">
      <c r="A150" s="42" t="s">
        <v>1</v>
      </c>
      <c r="B150" s="42" t="s">
        <v>56</v>
      </c>
      <c r="C150" s="42" t="s">
        <v>57</v>
      </c>
      <c r="D150" s="42" t="s">
        <v>58</v>
      </c>
      <c r="E150" s="42" t="s">
        <v>59</v>
      </c>
      <c r="F150" s="42" t="s">
        <v>60</v>
      </c>
    </row>
    <row r="151" spans="1:6">
      <c r="A151" s="27">
        <v>1</v>
      </c>
      <c r="B151" s="28" t="s">
        <v>61</v>
      </c>
      <c r="C151" s="27" t="s">
        <v>62</v>
      </c>
      <c r="D151" s="27">
        <v>8</v>
      </c>
      <c r="E151" s="29">
        <v>500000</v>
      </c>
      <c r="F151" s="29">
        <f>D151*E151</f>
        <v>4000000</v>
      </c>
    </row>
    <row r="152" spans="1:6">
      <c r="A152" s="27">
        <v>2</v>
      </c>
      <c r="B152" s="28" t="s">
        <v>63</v>
      </c>
      <c r="C152" s="27" t="s">
        <v>62</v>
      </c>
      <c r="D152" s="27">
        <v>8</v>
      </c>
      <c r="E152" s="29">
        <v>500000</v>
      </c>
      <c r="F152" s="29">
        <f t="shared" ref="F152:F158" si="2">D152*E152</f>
        <v>4000000</v>
      </c>
    </row>
    <row r="153" spans="1:6">
      <c r="A153" s="27">
        <v>3</v>
      </c>
      <c r="B153" s="28" t="s">
        <v>64</v>
      </c>
      <c r="C153" s="27" t="s">
        <v>62</v>
      </c>
      <c r="D153" s="27">
        <v>8</v>
      </c>
      <c r="E153" s="29">
        <v>600000</v>
      </c>
      <c r="F153" s="29">
        <f t="shared" si="2"/>
        <v>4800000</v>
      </c>
    </row>
    <row r="154" spans="1:6">
      <c r="A154" s="27">
        <v>4</v>
      </c>
      <c r="B154" s="28" t="s">
        <v>65</v>
      </c>
      <c r="C154" s="27" t="s">
        <v>62</v>
      </c>
      <c r="D154" s="27">
        <v>8</v>
      </c>
      <c r="E154" s="29">
        <v>500000</v>
      </c>
      <c r="F154" s="29">
        <f t="shared" si="2"/>
        <v>4000000</v>
      </c>
    </row>
    <row r="155" spans="1:6">
      <c r="A155" s="27">
        <v>5</v>
      </c>
      <c r="B155" s="28" t="s">
        <v>66</v>
      </c>
      <c r="C155" s="27" t="s">
        <v>62</v>
      </c>
      <c r="D155" s="27">
        <v>8</v>
      </c>
      <c r="E155" s="29">
        <v>300000</v>
      </c>
      <c r="F155" s="29">
        <f t="shared" si="2"/>
        <v>2400000</v>
      </c>
    </row>
    <row r="156" spans="1:6">
      <c r="A156" s="27">
        <v>6</v>
      </c>
      <c r="B156" s="28" t="s">
        <v>67</v>
      </c>
      <c r="C156" s="27" t="s">
        <v>62</v>
      </c>
      <c r="D156" s="27">
        <v>8</v>
      </c>
      <c r="E156" s="29">
        <v>300000</v>
      </c>
      <c r="F156" s="29">
        <f t="shared" si="2"/>
        <v>2400000</v>
      </c>
    </row>
    <row r="157" spans="1:6">
      <c r="A157" s="27">
        <v>7</v>
      </c>
      <c r="B157" s="28" t="s">
        <v>68</v>
      </c>
      <c r="C157" s="27" t="s">
        <v>62</v>
      </c>
      <c r="D157" s="27">
        <v>8</v>
      </c>
      <c r="E157" s="29">
        <v>200000</v>
      </c>
      <c r="F157" s="29">
        <f t="shared" si="2"/>
        <v>1600000</v>
      </c>
    </row>
    <row r="158" spans="1:6">
      <c r="A158" s="27">
        <v>8</v>
      </c>
      <c r="B158" s="28" t="s">
        <v>69</v>
      </c>
      <c r="C158" s="27" t="s">
        <v>62</v>
      </c>
      <c r="D158" s="27">
        <v>8</v>
      </c>
      <c r="E158" s="29">
        <v>300000</v>
      </c>
      <c r="F158" s="29">
        <f t="shared" si="2"/>
        <v>2400000</v>
      </c>
    </row>
    <row r="159" spans="1:6">
      <c r="A159" s="44" t="s">
        <v>70</v>
      </c>
      <c r="B159" s="44"/>
      <c r="C159" s="44"/>
      <c r="D159" s="44"/>
      <c r="E159" s="44"/>
      <c r="F159" s="30">
        <f>SUM(F151:F158)</f>
        <v>25600000</v>
      </c>
    </row>
    <row r="163" spans="1:6" ht="14.25" customHeight="1"/>
    <row r="164" spans="1:6" hidden="1"/>
    <row r="165" spans="1:6" hidden="1"/>
    <row r="166" spans="1:6" hidden="1"/>
    <row r="167" spans="1:6" hidden="1"/>
    <row r="168" spans="1:6" hidden="1"/>
    <row r="169" spans="1:6" hidden="1"/>
    <row r="170" spans="1:6" hidden="1"/>
    <row r="171" spans="1:6" hidden="1"/>
    <row r="172" spans="1:6">
      <c r="A172" s="46" t="s">
        <v>71</v>
      </c>
      <c r="B172" s="46"/>
      <c r="C172" s="46"/>
      <c r="D172" s="46"/>
      <c r="E172" s="46"/>
      <c r="F172" s="46"/>
    </row>
    <row r="174" spans="1:6" ht="31.5">
      <c r="A174" s="31" t="s">
        <v>72</v>
      </c>
      <c r="B174" s="31" t="s">
        <v>73</v>
      </c>
      <c r="C174" s="31" t="s">
        <v>57</v>
      </c>
      <c r="D174" s="31" t="s">
        <v>58</v>
      </c>
      <c r="E174" s="31" t="s">
        <v>59</v>
      </c>
      <c r="F174" s="31" t="s">
        <v>74</v>
      </c>
    </row>
    <row r="175" spans="1:6">
      <c r="A175" s="32">
        <v>1</v>
      </c>
      <c r="B175" s="33" t="s">
        <v>75</v>
      </c>
      <c r="C175" s="33" t="s">
        <v>76</v>
      </c>
      <c r="D175" s="34">
        <v>4</v>
      </c>
      <c r="E175" s="35">
        <v>5900000</v>
      </c>
      <c r="F175" s="35">
        <f>D175*E175</f>
        <v>23600000</v>
      </c>
    </row>
    <row r="176" spans="1:6">
      <c r="A176" s="36">
        <v>2</v>
      </c>
      <c r="B176" s="33" t="s">
        <v>77</v>
      </c>
      <c r="C176" s="33" t="s">
        <v>78</v>
      </c>
      <c r="D176" s="34">
        <v>1</v>
      </c>
      <c r="E176" s="35">
        <v>5750000</v>
      </c>
      <c r="F176" s="35">
        <f t="shared" ref="F176:F194" si="3">D176*E176</f>
        <v>5750000</v>
      </c>
    </row>
    <row r="177" spans="1:6">
      <c r="A177" s="36">
        <v>3</v>
      </c>
      <c r="B177" s="33" t="s">
        <v>79</v>
      </c>
      <c r="C177" s="33" t="s">
        <v>78</v>
      </c>
      <c r="D177" s="34">
        <v>1</v>
      </c>
      <c r="E177" s="35">
        <v>5650000</v>
      </c>
      <c r="F177" s="35">
        <f t="shared" si="3"/>
        <v>5650000</v>
      </c>
    </row>
    <row r="178" spans="1:6">
      <c r="A178" s="36">
        <v>4</v>
      </c>
      <c r="B178" s="33" t="s">
        <v>80</v>
      </c>
      <c r="C178" s="33" t="s">
        <v>78</v>
      </c>
      <c r="D178" s="34">
        <v>1</v>
      </c>
      <c r="E178" s="35">
        <v>5550000</v>
      </c>
      <c r="F178" s="35">
        <f t="shared" si="3"/>
        <v>5550000</v>
      </c>
    </row>
    <row r="179" spans="1:6" ht="18.75">
      <c r="A179" s="36">
        <v>5</v>
      </c>
      <c r="B179" s="33" t="s">
        <v>81</v>
      </c>
      <c r="C179" s="34" t="s">
        <v>82</v>
      </c>
      <c r="D179" s="34">
        <v>3</v>
      </c>
      <c r="E179" s="35">
        <v>1961000</v>
      </c>
      <c r="F179" s="35">
        <f t="shared" si="3"/>
        <v>5883000</v>
      </c>
    </row>
    <row r="180" spans="1:6">
      <c r="A180" s="36">
        <v>6</v>
      </c>
      <c r="B180" s="33" t="s">
        <v>83</v>
      </c>
      <c r="C180" s="34" t="s">
        <v>78</v>
      </c>
      <c r="D180" s="34">
        <v>2</v>
      </c>
      <c r="E180" s="35">
        <v>1250000</v>
      </c>
      <c r="F180" s="35">
        <f t="shared" si="3"/>
        <v>2500000</v>
      </c>
    </row>
    <row r="181" spans="1:6" ht="18.75">
      <c r="A181" s="36">
        <v>7</v>
      </c>
      <c r="B181" s="33" t="s">
        <v>84</v>
      </c>
      <c r="C181" s="34" t="s">
        <v>78</v>
      </c>
      <c r="D181" s="34">
        <v>3</v>
      </c>
      <c r="E181" s="35">
        <v>5220000</v>
      </c>
      <c r="F181" s="35">
        <f t="shared" si="3"/>
        <v>15660000</v>
      </c>
    </row>
    <row r="182" spans="1:6" ht="18.75">
      <c r="A182" s="36">
        <v>8</v>
      </c>
      <c r="B182" s="33" t="s">
        <v>85</v>
      </c>
      <c r="C182" s="34" t="s">
        <v>86</v>
      </c>
      <c r="D182" s="34">
        <v>3</v>
      </c>
      <c r="E182" s="35">
        <v>5547000</v>
      </c>
      <c r="F182" s="35">
        <f t="shared" si="3"/>
        <v>16641000</v>
      </c>
    </row>
    <row r="183" spans="1:6" ht="18.75">
      <c r="A183" s="36">
        <v>9</v>
      </c>
      <c r="B183" s="33" t="s">
        <v>87</v>
      </c>
      <c r="C183" s="34" t="s">
        <v>82</v>
      </c>
      <c r="D183" s="34">
        <v>2</v>
      </c>
      <c r="E183" s="35">
        <v>2944000</v>
      </c>
      <c r="F183" s="35">
        <f t="shared" si="3"/>
        <v>5888000</v>
      </c>
    </row>
    <row r="184" spans="1:6" ht="29.25" customHeight="1">
      <c r="A184" s="36">
        <v>10</v>
      </c>
      <c r="B184" s="33" t="s">
        <v>88</v>
      </c>
      <c r="C184" s="34" t="s">
        <v>89</v>
      </c>
      <c r="D184" s="34">
        <v>6</v>
      </c>
      <c r="E184" s="35">
        <v>285858</v>
      </c>
      <c r="F184" s="35">
        <f t="shared" si="3"/>
        <v>1715148</v>
      </c>
    </row>
    <row r="185" spans="1:6" hidden="1">
      <c r="A185" s="36"/>
      <c r="B185" s="33"/>
      <c r="C185" s="34"/>
      <c r="D185" s="34"/>
      <c r="E185" s="35"/>
      <c r="F185" s="35"/>
    </row>
    <row r="186" spans="1:6" hidden="1">
      <c r="A186" s="36"/>
      <c r="B186" s="33"/>
      <c r="C186" s="34"/>
      <c r="D186" s="34"/>
      <c r="E186" s="35"/>
      <c r="F186" s="35"/>
    </row>
    <row r="187" spans="1:6" hidden="1">
      <c r="A187" s="36"/>
      <c r="B187" s="33"/>
      <c r="C187" s="34"/>
      <c r="D187" s="34"/>
      <c r="E187" s="35"/>
      <c r="F187" s="35"/>
    </row>
    <row r="188" spans="1:6" hidden="1">
      <c r="A188" s="36"/>
      <c r="B188" s="33"/>
      <c r="C188" s="34"/>
      <c r="D188" s="34"/>
      <c r="E188" s="35"/>
      <c r="F188" s="35"/>
    </row>
    <row r="189" spans="1:6" ht="27.75" customHeight="1">
      <c r="A189" s="36">
        <v>15</v>
      </c>
      <c r="B189" s="33" t="s">
        <v>90</v>
      </c>
      <c r="C189" s="34" t="s">
        <v>78</v>
      </c>
      <c r="D189" s="34">
        <v>6</v>
      </c>
      <c r="E189" s="35">
        <v>250000</v>
      </c>
      <c r="F189" s="35">
        <f t="shared" si="3"/>
        <v>1500000</v>
      </c>
    </row>
    <row r="190" spans="1:6" hidden="1">
      <c r="A190" s="36"/>
      <c r="B190" s="33"/>
      <c r="C190" s="34"/>
      <c r="D190" s="34"/>
      <c r="E190" s="35"/>
      <c r="F190" s="35"/>
    </row>
    <row r="191" spans="1:6" hidden="1">
      <c r="A191" s="36"/>
      <c r="B191" s="33"/>
      <c r="C191" s="34"/>
      <c r="D191" s="34"/>
      <c r="E191" s="35"/>
      <c r="F191" s="35"/>
    </row>
    <row r="192" spans="1:6" hidden="1">
      <c r="A192" s="36"/>
      <c r="B192" s="33"/>
      <c r="C192" s="34"/>
      <c r="D192" s="34"/>
      <c r="E192" s="35"/>
      <c r="F192" s="35"/>
    </row>
    <row r="193" spans="1:6" ht="31.5">
      <c r="A193" s="36">
        <v>19</v>
      </c>
      <c r="B193" s="33" t="s">
        <v>91</v>
      </c>
      <c r="C193" s="34" t="s">
        <v>92</v>
      </c>
      <c r="D193" s="34">
        <v>8</v>
      </c>
      <c r="E193" s="35">
        <v>550000</v>
      </c>
      <c r="F193" s="35">
        <f t="shared" si="3"/>
        <v>4400000</v>
      </c>
    </row>
    <row r="194" spans="1:6" ht="40.5" customHeight="1">
      <c r="A194" s="36">
        <v>20</v>
      </c>
      <c r="B194" s="33" t="s">
        <v>93</v>
      </c>
      <c r="C194" s="34" t="s">
        <v>94</v>
      </c>
      <c r="D194" s="34">
        <v>6</v>
      </c>
      <c r="E194" s="35">
        <v>200000</v>
      </c>
      <c r="F194" s="35">
        <f t="shared" si="3"/>
        <v>1200000</v>
      </c>
    </row>
    <row r="195" spans="1:6" ht="3" hidden="1" customHeight="1">
      <c r="A195" s="36"/>
      <c r="B195" s="33"/>
      <c r="C195" s="34"/>
      <c r="D195" s="34"/>
      <c r="E195" s="35"/>
      <c r="F195" s="35"/>
    </row>
    <row r="196" spans="1:6" hidden="1">
      <c r="A196" s="36"/>
      <c r="B196" s="33"/>
      <c r="C196" s="34"/>
      <c r="D196" s="34"/>
      <c r="E196" s="35"/>
      <c r="F196" s="35"/>
    </row>
    <row r="197" spans="1:6" hidden="1">
      <c r="A197" s="36"/>
      <c r="B197" s="33"/>
      <c r="C197" s="33"/>
      <c r="D197" s="33"/>
      <c r="E197" s="37"/>
      <c r="F197" s="35"/>
    </row>
    <row r="198" spans="1:6" hidden="1">
      <c r="A198" s="36"/>
      <c r="B198" s="33"/>
      <c r="C198" s="33"/>
      <c r="D198" s="33"/>
      <c r="E198" s="37"/>
      <c r="F198" s="35"/>
    </row>
    <row r="199" spans="1:6" hidden="1">
      <c r="A199" s="36"/>
      <c r="B199" s="33"/>
      <c r="C199" s="33"/>
      <c r="D199" s="33"/>
      <c r="E199" s="37"/>
      <c r="F199" s="35"/>
    </row>
    <row r="200" spans="1:6" hidden="1">
      <c r="A200" s="36"/>
      <c r="B200" s="33"/>
      <c r="C200" s="33"/>
      <c r="D200" s="33"/>
      <c r="E200" s="37"/>
      <c r="F200" s="35"/>
    </row>
    <row r="201" spans="1:6" hidden="1">
      <c r="A201" s="36"/>
      <c r="B201" s="33"/>
      <c r="C201" s="33"/>
      <c r="D201" s="33"/>
      <c r="E201" s="37"/>
      <c r="F201" s="35"/>
    </row>
    <row r="202" spans="1:6" hidden="1">
      <c r="A202" s="36"/>
      <c r="B202" s="33"/>
      <c r="C202" s="33"/>
      <c r="D202" s="33"/>
      <c r="E202" s="37"/>
      <c r="F202" s="35"/>
    </row>
    <row r="203" spans="1:6" hidden="1">
      <c r="A203" s="36"/>
      <c r="B203" s="33"/>
      <c r="C203" s="33"/>
      <c r="D203" s="33"/>
      <c r="E203" s="37"/>
      <c r="F203" s="35"/>
    </row>
    <row r="204" spans="1:6" hidden="1">
      <c r="A204" s="36"/>
      <c r="B204" s="33"/>
      <c r="C204" s="33"/>
      <c r="D204" s="33"/>
      <c r="E204" s="37"/>
      <c r="F204" s="35"/>
    </row>
    <row r="205" spans="1:6" hidden="1">
      <c r="A205" s="36"/>
      <c r="B205" s="33"/>
      <c r="C205" s="33"/>
      <c r="D205" s="33"/>
      <c r="E205" s="37"/>
      <c r="F205" s="35"/>
    </row>
    <row r="206" spans="1:6" hidden="1">
      <c r="A206" s="36"/>
      <c r="B206" s="33"/>
      <c r="C206" s="33"/>
      <c r="D206" s="33"/>
      <c r="E206" s="37"/>
      <c r="F206" s="35"/>
    </row>
    <row r="207" spans="1:6" hidden="1">
      <c r="A207" s="36"/>
      <c r="B207" s="33"/>
      <c r="C207" s="33"/>
      <c r="D207" s="33"/>
      <c r="E207" s="37"/>
      <c r="F207" s="35"/>
    </row>
    <row r="208" spans="1:6" hidden="1">
      <c r="A208" s="36"/>
      <c r="B208" s="33"/>
      <c r="C208" s="33"/>
      <c r="D208" s="33"/>
      <c r="E208" s="37"/>
      <c r="F208" s="35"/>
    </row>
    <row r="209" spans="1:6" hidden="1">
      <c r="A209" s="36"/>
      <c r="B209" s="33"/>
      <c r="C209" s="33"/>
      <c r="D209" s="33"/>
      <c r="E209" s="37"/>
      <c r="F209" s="35"/>
    </row>
    <row r="210" spans="1:6" hidden="1">
      <c r="A210" s="36"/>
      <c r="B210" s="33"/>
      <c r="C210" s="33"/>
      <c r="D210" s="33"/>
      <c r="E210" s="33"/>
      <c r="F210" s="35"/>
    </row>
    <row r="211" spans="1:6">
      <c r="A211" s="44" t="s">
        <v>70</v>
      </c>
      <c r="B211" s="44"/>
      <c r="C211" s="44"/>
      <c r="D211" s="44"/>
      <c r="E211" s="44"/>
      <c r="F211" s="38">
        <f>SUM(F175:F210)-292</f>
        <v>95936856</v>
      </c>
    </row>
    <row r="214" spans="1:6">
      <c r="A214" s="45" t="s">
        <v>95</v>
      </c>
      <c r="B214" s="45"/>
      <c r="C214" s="45"/>
      <c r="D214" s="45"/>
      <c r="E214" s="45"/>
      <c r="F214" s="45"/>
    </row>
    <row r="216" spans="1:6" ht="31.5">
      <c r="A216" s="42" t="s">
        <v>1</v>
      </c>
      <c r="B216" s="42" t="s">
        <v>96</v>
      </c>
      <c r="C216" s="42" t="s">
        <v>57</v>
      </c>
      <c r="D216" s="42" t="s">
        <v>58</v>
      </c>
      <c r="E216" s="42" t="s">
        <v>59</v>
      </c>
      <c r="F216" s="42" t="s">
        <v>60</v>
      </c>
    </row>
    <row r="217" spans="1:6" ht="31.5">
      <c r="A217" s="27">
        <v>1</v>
      </c>
      <c r="B217" s="28" t="s">
        <v>97</v>
      </c>
      <c r="C217" s="27" t="s">
        <v>98</v>
      </c>
      <c r="D217" s="27">
        <v>112</v>
      </c>
      <c r="E217" s="29">
        <v>300000</v>
      </c>
      <c r="F217" s="39">
        <f>D217*E217</f>
        <v>33600000</v>
      </c>
    </row>
    <row r="218" spans="1:6">
      <c r="A218" s="27">
        <v>2</v>
      </c>
      <c r="B218" s="28" t="s">
        <v>99</v>
      </c>
      <c r="C218" s="27" t="s">
        <v>100</v>
      </c>
      <c r="D218" s="27">
        <v>1792</v>
      </c>
      <c r="E218" s="29">
        <v>4000</v>
      </c>
      <c r="F218" s="39">
        <f>D218*E218</f>
        <v>7168000</v>
      </c>
    </row>
    <row r="219" spans="1:6">
      <c r="A219" s="27">
        <v>3</v>
      </c>
      <c r="B219" s="28" t="s">
        <v>101</v>
      </c>
      <c r="C219" s="27" t="s">
        <v>40</v>
      </c>
      <c r="D219" s="27">
        <v>30</v>
      </c>
      <c r="E219" s="29">
        <v>600000</v>
      </c>
      <c r="F219" s="39">
        <f>D219*E219</f>
        <v>18000000</v>
      </c>
    </row>
    <row r="220" spans="1:6">
      <c r="A220" s="27">
        <v>4</v>
      </c>
      <c r="B220" s="28" t="s">
        <v>102</v>
      </c>
      <c r="C220" s="27" t="s">
        <v>103</v>
      </c>
      <c r="D220" s="27">
        <v>20</v>
      </c>
      <c r="E220" s="29">
        <v>10000</v>
      </c>
      <c r="F220" s="39">
        <f>D220*E220</f>
        <v>200000</v>
      </c>
    </row>
    <row r="221" spans="1:6" ht="15.75" customHeight="1">
      <c r="A221" s="44" t="s">
        <v>70</v>
      </c>
      <c r="B221" s="44"/>
      <c r="C221" s="44"/>
      <c r="D221" s="44"/>
      <c r="E221" s="44"/>
      <c r="F221" s="40">
        <f>SUM(F217:F220)</f>
        <v>58968000</v>
      </c>
    </row>
  </sheetData>
  <mergeCells count="13">
    <mergeCell ref="A1:G1"/>
    <mergeCell ref="A211:E211"/>
    <mergeCell ref="A221:E221"/>
    <mergeCell ref="B2:G2"/>
    <mergeCell ref="A172:F172"/>
    <mergeCell ref="A214:F214"/>
    <mergeCell ref="B4:B5"/>
    <mergeCell ref="A4:A5"/>
    <mergeCell ref="A159:E159"/>
    <mergeCell ref="A149:F149"/>
    <mergeCell ref="C4:G4"/>
    <mergeCell ref="B107:F107"/>
    <mergeCell ref="B108:F108"/>
  </mergeCells>
  <phoneticPr fontId="1" type="noConversion"/>
  <pageMargins left="0.7" right="0.7" top="0.75" bottom="0.75" header="0.3" footer="0.3"/>
  <pageSetup orientation="portrait"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19"/>
  <sheetViews>
    <sheetView zoomScale="85" zoomScaleNormal="85" workbookViewId="0">
      <selection activeCell="E14" sqref="E14"/>
    </sheetView>
  </sheetViews>
  <sheetFormatPr defaultRowHeight="15"/>
  <cols>
    <col min="3" max="3" width="22.28515625" customWidth="1"/>
    <col min="4" max="4" width="25.7109375" customWidth="1"/>
    <col min="5" max="5" width="21.42578125" customWidth="1"/>
    <col min="6" max="6" width="26" customWidth="1"/>
    <col min="7" max="7" width="27.5703125" customWidth="1"/>
    <col min="8" max="8" width="29" customWidth="1"/>
    <col min="10" max="10" width="10" bestFit="1" customWidth="1"/>
  </cols>
  <sheetData>
    <row r="2" spans="1:19" ht="18.75">
      <c r="A2" s="13" t="s">
        <v>104</v>
      </c>
    </row>
    <row r="3" spans="1:19" ht="18.75">
      <c r="A3" s="14"/>
    </row>
    <row r="4" spans="1:19" ht="18.75">
      <c r="A4" s="15" t="s">
        <v>105</v>
      </c>
    </row>
    <row r="5" spans="1:19" ht="18.75">
      <c r="A5" s="16"/>
    </row>
    <row r="6" spans="1:19" ht="18.75">
      <c r="A6" s="56" t="s">
        <v>106</v>
      </c>
      <c r="B6" s="56"/>
      <c r="C6" s="56"/>
      <c r="D6" s="56"/>
      <c r="E6" s="56"/>
      <c r="F6" s="56"/>
      <c r="G6" s="56"/>
      <c r="H6" s="56"/>
      <c r="I6" s="56"/>
      <c r="J6" s="56"/>
      <c r="K6" s="56"/>
      <c r="L6" s="56"/>
      <c r="M6" s="56"/>
      <c r="N6" s="56"/>
      <c r="O6" s="56"/>
      <c r="P6" s="56"/>
      <c r="Q6" s="56"/>
      <c r="R6" s="56"/>
      <c r="S6" s="56"/>
    </row>
    <row r="7" spans="1:19" ht="18.75">
      <c r="A7" s="14" t="s">
        <v>107</v>
      </c>
      <c r="B7" s="14"/>
      <c r="C7" s="14"/>
      <c r="D7" s="14"/>
      <c r="E7" s="14"/>
      <c r="F7" s="14"/>
      <c r="G7" s="14"/>
      <c r="H7" s="14"/>
      <c r="I7" s="14"/>
      <c r="J7" s="14"/>
      <c r="K7" s="14"/>
      <c r="L7" s="14"/>
      <c r="M7" s="14"/>
      <c r="N7" s="14"/>
      <c r="O7" s="14"/>
      <c r="P7" s="14"/>
    </row>
    <row r="8" spans="1:19" ht="16.5">
      <c r="A8" s="24" t="s">
        <v>108</v>
      </c>
      <c r="B8" s="24"/>
      <c r="C8" s="24"/>
      <c r="D8" s="24"/>
      <c r="E8" s="24"/>
      <c r="F8" s="24"/>
      <c r="G8" s="24"/>
      <c r="H8" s="24"/>
      <c r="I8" s="24"/>
      <c r="J8" s="24"/>
      <c r="K8" s="24"/>
      <c r="L8" s="24"/>
      <c r="M8" s="24"/>
      <c r="N8" s="24"/>
      <c r="O8" s="24"/>
      <c r="P8" s="24"/>
    </row>
    <row r="9" spans="1:19" ht="18.75">
      <c r="A9" s="14" t="s">
        <v>109</v>
      </c>
      <c r="B9" s="14"/>
      <c r="C9" s="14"/>
      <c r="D9" s="14"/>
      <c r="E9" s="14"/>
      <c r="F9" s="14"/>
      <c r="G9" s="14"/>
      <c r="H9" s="14"/>
      <c r="I9" s="14"/>
      <c r="J9" s="14"/>
      <c r="K9" s="14"/>
      <c r="L9" s="14"/>
      <c r="M9" s="14"/>
      <c r="N9" s="14"/>
      <c r="O9" s="14"/>
      <c r="P9" s="14"/>
    </row>
    <row r="11" spans="1:19" ht="15.75" thickBot="1"/>
    <row r="12" spans="1:19" ht="33">
      <c r="B12" s="57" t="s">
        <v>72</v>
      </c>
      <c r="C12" s="57" t="s">
        <v>110</v>
      </c>
      <c r="D12" s="25" t="s">
        <v>111</v>
      </c>
      <c r="E12" s="17" t="s">
        <v>112</v>
      </c>
      <c r="F12" s="17" t="s">
        <v>113</v>
      </c>
      <c r="G12" s="17" t="s">
        <v>114</v>
      </c>
      <c r="H12" s="57" t="s">
        <v>115</v>
      </c>
    </row>
    <row r="13" spans="1:19" ht="17.25" thickBot="1">
      <c r="B13" s="58"/>
      <c r="C13" s="58"/>
      <c r="D13" s="18" t="s">
        <v>116</v>
      </c>
      <c r="E13" s="18" t="s">
        <v>117</v>
      </c>
      <c r="F13" s="18" t="s">
        <v>118</v>
      </c>
      <c r="G13" s="18" t="s">
        <v>119</v>
      </c>
      <c r="H13" s="58"/>
    </row>
    <row r="14" spans="1:19" ht="33.75" thickBot="1">
      <c r="B14" s="19">
        <v>1</v>
      </c>
      <c r="C14" s="20" t="s">
        <v>120</v>
      </c>
      <c r="D14" s="21" t="s">
        <v>121</v>
      </c>
      <c r="E14" s="21" t="s">
        <v>122</v>
      </c>
      <c r="F14" s="21" t="s">
        <v>123</v>
      </c>
      <c r="G14" s="21" t="s">
        <v>124</v>
      </c>
      <c r="H14" s="21">
        <v>211.21</v>
      </c>
    </row>
    <row r="15" spans="1:19" ht="18.75">
      <c r="B15" s="14"/>
    </row>
    <row r="16" spans="1:19" ht="18.75">
      <c r="B16" s="22" t="s">
        <v>125</v>
      </c>
      <c r="C16" s="14" t="s">
        <v>126</v>
      </c>
    </row>
    <row r="17" spans="2:8" ht="18.75">
      <c r="B17" s="23" t="s">
        <v>127</v>
      </c>
    </row>
    <row r="18" spans="2:8" ht="18.75">
      <c r="B18" s="23" t="s">
        <v>128</v>
      </c>
    </row>
    <row r="19" spans="2:8" ht="16.5">
      <c r="H19" s="1"/>
    </row>
  </sheetData>
  <mergeCells count="4">
    <mergeCell ref="A6:S6"/>
    <mergeCell ref="B12:B13"/>
    <mergeCell ref="C12:C13"/>
    <mergeCell ref="H12:H13"/>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932DA44-3D12-4F3C-956B-6257B27F41B5}"/>
</file>

<file path=customXml/itemProps2.xml><?xml version="1.0" encoding="utf-8"?>
<ds:datastoreItem xmlns:ds="http://schemas.openxmlformats.org/officeDocument/2006/customXml" ds:itemID="{E990E6D1-3DA3-4F6F-AD82-0B05719B198A}"/>
</file>

<file path=customXml/itemProps3.xml><?xml version="1.0" encoding="utf-8"?>
<ds:datastoreItem xmlns:ds="http://schemas.openxmlformats.org/officeDocument/2006/customXml" ds:itemID="{DD956E51-6FBA-40FD-8109-28DEF1706DBD}"/>
</file>

<file path=docProps/app.xml><?xml version="1.0" encoding="utf-8"?>
<Properties xmlns="http://schemas.openxmlformats.org/officeDocument/2006/extended-properties" xmlns:vt="http://schemas.openxmlformats.org/officeDocument/2006/docPropsVTypes">
  <Application>Microsoft Excel</Application>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lyh</dc:creator>
  <cp:lastModifiedBy>Nguyen Trung Hau</cp:lastModifiedBy>
  <dcterms:created xsi:type="dcterms:W3CDTF">2012-03-19T08:51:19Z</dcterms:created>
  <dcterms:modified xsi:type="dcterms:W3CDTF">2020-02-19T08:32:23Z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