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85" windowWidth="7770" windowHeight="4005" activeTab="4"/>
  </bookViews>
  <sheets>
    <sheet name="IIP" sheetId="1" r:id="rId1"/>
    <sheet name="GTSX" sheetId="2" r:id="rId2"/>
    <sheet name="SPCN" sheetId="3" r:id="rId3"/>
    <sheet name="TMBL" sheetId="4" r:id="rId4"/>
    <sheet name="XNK" sheetId="5" r:id="rId5"/>
    <sheet name="chisogia" sheetId="6" r:id="rId6"/>
    <sheet name="00000000" sheetId="7" state="veryHidden" r:id="rId7"/>
    <sheet name="10000000" sheetId="8" state="veryHidden" r:id="rId8"/>
    <sheet name="20000000" sheetId="9" state="veryHidden" r:id="rId9"/>
    <sheet name="30000000" sheetId="10" state="veryHidden" r:id="rId10"/>
  </sheets>
  <definedNames>
    <definedName name="_xlnm.Print_Titles" localSheetId="0">'IIP'!$4:$6</definedName>
    <definedName name="_xlnm.Print_Titles" localSheetId="4">'XNK'!$4:$6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<sst xmlns="http://schemas.openxmlformats.org/spreadsheetml/2006/main" count="311" uniqueCount="200">
  <si>
    <t>- Kinh tế nhà nước</t>
  </si>
  <si>
    <t>- Kinh tế  ngoài quốc doanh</t>
  </si>
  <si>
    <t>- Kinh tế có vốn đầu tư nước ngoài</t>
  </si>
  <si>
    <t>- Thương nghiệp</t>
  </si>
  <si>
    <t>- Khách sạn, nhà hàng</t>
  </si>
  <si>
    <t>- Dịch vụ</t>
  </si>
  <si>
    <t>- Du lịch lữ hành</t>
  </si>
  <si>
    <t>Sở Công Thương Đồng Nai</t>
  </si>
  <si>
    <t xml:space="preserve">§vt: Tû §ång </t>
  </si>
  <si>
    <t>So sánh (%)</t>
  </si>
  <si>
    <t>A</t>
  </si>
  <si>
    <t>B</t>
  </si>
  <si>
    <t>Tấn</t>
  </si>
  <si>
    <t>Chỉ tiêu</t>
  </si>
  <si>
    <t>CHỈ SỐ GIÁ</t>
  </si>
  <si>
    <t>Chỉ số giá tiêu dùng chung</t>
  </si>
  <si>
    <t>1. Hàng ăn và dịch vụ ăn uống</t>
  </si>
  <si>
    <t xml:space="preserve">                 - Thực phẩm</t>
  </si>
  <si>
    <t>2. Đồ uống và thuốc lá</t>
  </si>
  <si>
    <t>3. May mặc mũ, nón, giáy dép</t>
  </si>
  <si>
    <t>5. Thiết bị và đồ dùng gia đình</t>
  </si>
  <si>
    <t>6. Thuốc và dịch vụ y tế</t>
  </si>
  <si>
    <t>9. Giáo dục</t>
  </si>
  <si>
    <t>10. Văn hóa, giải trí và du lịch</t>
  </si>
  <si>
    <t>11. Hàng hóa và dịch vụ khác</t>
  </si>
  <si>
    <t>Chỉ số giá vàng</t>
  </si>
  <si>
    <t>Chỉ số giá Đô la Mỹ</t>
  </si>
  <si>
    <t>Tổng mức bán lẻ toàn tỉnh</t>
  </si>
  <si>
    <t xml:space="preserve">1. Phân theo thành phần </t>
  </si>
  <si>
    <t>2. Phân theo ngành</t>
  </si>
  <si>
    <t>Kỳ gốc 2009</t>
  </si>
  <si>
    <t>7. Giao thông</t>
  </si>
  <si>
    <t>8. Bưu chính viễn thông</t>
  </si>
  <si>
    <t>Trong đó:  - Lương thực</t>
  </si>
  <si>
    <t xml:space="preserve">                 - Ăn uống ngoài gia đình</t>
  </si>
  <si>
    <t>4. Nhà ở, điện, nước, chất đốt, VLXD</t>
  </si>
  <si>
    <t>ĐVT</t>
  </si>
  <si>
    <t>STT</t>
  </si>
  <si>
    <t>CHỈ TIÊU</t>
  </si>
  <si>
    <t>I</t>
  </si>
  <si>
    <t>II</t>
  </si>
  <si>
    <t>THEO NGÀNH CÔNG NGHIỆP CẤP 1</t>
  </si>
  <si>
    <t>THEO NGÀNH CÔNG NGHIỆP CẤP 2</t>
  </si>
  <si>
    <t xml:space="preserve">    08.Khai th¸c ®¸, c¸t, sái, ®Êt sÐt vµ cao lanh</t>
  </si>
  <si>
    <t xml:space="preserve">    10.S¶n xuÊt chÕ biÕn thùc phÈm</t>
  </si>
  <si>
    <t xml:space="preserve">    12.S¶n xuÊt s¶n phÈm thuèc l¸</t>
  </si>
  <si>
    <t xml:space="preserve">    13.DÖt</t>
  </si>
  <si>
    <t xml:space="preserve">    14.S¶n xuÊt trang phôc</t>
  </si>
  <si>
    <t xml:space="preserve">    15.S¶n xuÊt da vµ c¸c s¶n phÈm cã liªn quan</t>
  </si>
  <si>
    <t xml:space="preserve">    17.S¶n xuÊt giÊy vµ s¶n phÈm tõ giÊy</t>
  </si>
  <si>
    <t xml:space="preserve">    20.S¶n xuÊt ho¸ chÊt vµ s¶n phÈm ho¸ chÊt</t>
  </si>
  <si>
    <t xml:space="preserve">    22.S¶n xuÊt s¶n phÈm tõ cao su vµ plastic</t>
  </si>
  <si>
    <t xml:space="preserve">    23.S¶n xuÊt s¶n phÈm tõ kho¸ng phi kim lo¹i kh¸c</t>
  </si>
  <si>
    <t xml:space="preserve">    25.S¶n xuÊt s¶n phÈm tõ kim lo¹i ®óc s½n (trõ m¸y mãc, thiÕt bÞ)</t>
  </si>
  <si>
    <t xml:space="preserve">    27.S¶n xuÊt thiÕt bÞ ®iÖn</t>
  </si>
  <si>
    <t xml:space="preserve">    29.S¶n xuÊt xe cã ®éng c¬</t>
  </si>
  <si>
    <t xml:space="preserve">    31.S¶n xuÊt gi­êng, tñ, bµn, ghÕ</t>
  </si>
  <si>
    <t xml:space="preserve">    35.S¶n xuÊt vµ ph©n phèi ®iÖn, khÝ ®èt</t>
  </si>
  <si>
    <t xml:space="preserve">    36.Khai th¸c, xö lý vµ cung cÊp n­íc</t>
  </si>
  <si>
    <t xml:space="preserve">    Công nghiệp khai thác mỏ</t>
  </si>
  <si>
    <t xml:space="preserve">    Công nghiệp chế biến, chế tạo</t>
  </si>
  <si>
    <t xml:space="preserve">    Công nghiệp sản xuất, phân phối điện, gas</t>
  </si>
  <si>
    <t xml:space="preserve">    Cung cấp nước, quản lý và xử lý nước thải, rác thải</t>
  </si>
  <si>
    <t xml:space="preserve">       TOÀN TỈNH</t>
  </si>
  <si>
    <t>TÊN SẢN PHẨM</t>
  </si>
  <si>
    <t>C</t>
  </si>
  <si>
    <t>ĐVT:%</t>
  </si>
  <si>
    <t>Tháng trước</t>
  </si>
  <si>
    <t>Tháng cùng kỳ năm trước</t>
  </si>
  <si>
    <t>Chiếc</t>
  </si>
  <si>
    <t>Lượng</t>
  </si>
  <si>
    <t>- Kinh tế có vốn ĐTNN</t>
  </si>
  <si>
    <t>1000 USD</t>
  </si>
  <si>
    <t>Cùng tháng năm trước</t>
  </si>
  <si>
    <t>Tháng 12 năm trước</t>
  </si>
  <si>
    <t>Bình quân cùng kỳ</t>
  </si>
  <si>
    <t>Giá trị</t>
  </si>
  <si>
    <t>I/ XUẤT KHẨU</t>
  </si>
  <si>
    <t>- Kinh tế trong nước</t>
  </si>
  <si>
    <t>+ DN địa phương</t>
  </si>
  <si>
    <t>+ DN trung ương</t>
  </si>
  <si>
    <t>2. Mặt hàng xuất khẩu</t>
  </si>
  <si>
    <t>Hạt điều</t>
  </si>
  <si>
    <t>Cà phê</t>
  </si>
  <si>
    <t>Hạt tiêu</t>
  </si>
  <si>
    <t>Cao su</t>
  </si>
  <si>
    <t>Giày, dép các loại</t>
  </si>
  <si>
    <t>Xơ, sợi dệt các loại</t>
  </si>
  <si>
    <t>Sản phẩm gỗ</t>
  </si>
  <si>
    <t>Máy móc thiết bị và dụng cụ phụ tùng</t>
  </si>
  <si>
    <t>Sản phẩm từ sắt, thép</t>
  </si>
  <si>
    <t>Phương tiện vận tải và phụ tùng</t>
  </si>
  <si>
    <t>Máy vi tính, sản phẩm điện tử và linh kiện</t>
  </si>
  <si>
    <t>Sắt, thép</t>
  </si>
  <si>
    <t>Sản phẩm từ chất dẻo</t>
  </si>
  <si>
    <t>Túi xách, ví, vali, mũ và ô dù</t>
  </si>
  <si>
    <t>Nguyên phụ liệu dệt may, da giày</t>
  </si>
  <si>
    <t>Hàng thủy sản</t>
  </si>
  <si>
    <t>Hóa chất</t>
  </si>
  <si>
    <t>Chất dẻo nguyên liệu</t>
  </si>
  <si>
    <t>Sản phẩm gốm, sứ</t>
  </si>
  <si>
    <t>Dây điện và dây cáp điện</t>
  </si>
  <si>
    <t>II/ NHẬP KHẨU</t>
  </si>
  <si>
    <t>2. Mặt hàng nhập khẩu</t>
  </si>
  <si>
    <t>1. Kim ngạch nhập khẩu</t>
  </si>
  <si>
    <t>1. Kim ngạch xuất khẩu</t>
  </si>
  <si>
    <t>Tr.USD</t>
  </si>
  <si>
    <t>Hàng dệt, may</t>
  </si>
  <si>
    <t>Ngô</t>
  </si>
  <si>
    <t>Thức ăn gia súc</t>
  </si>
  <si>
    <t>Nguyên phụ liệu thuốc lá</t>
  </si>
  <si>
    <t>Khí đốt hóa lỏng</t>
  </si>
  <si>
    <t>Sản phẩm hóa chất</t>
  </si>
  <si>
    <t>Dược phẩm</t>
  </si>
  <si>
    <t>Phân bón các loại</t>
  </si>
  <si>
    <t>Thuốc trừ sâu và nguyên liệu</t>
  </si>
  <si>
    <t>Gỗ và sản phẩm từ gỗ</t>
  </si>
  <si>
    <t>Giấy các loại</t>
  </si>
  <si>
    <t>Bông các lọai</t>
  </si>
  <si>
    <t>Vải các loại</t>
  </si>
  <si>
    <t>Sắt thép các loại</t>
  </si>
  <si>
    <t>Sản phẩm từ sắt thép</t>
  </si>
  <si>
    <t>Kim loại thường khác</t>
  </si>
  <si>
    <t>Máy móc thiết bị, DCPT khác</t>
  </si>
  <si>
    <t>Linh kiện, phụ tùng ô tô</t>
  </si>
  <si>
    <t>BIỂU CHỈ SỐ SẢN XUẤT CÔNG NGHIỆP (IIP) CỦA TỈNH THÁNG 7/2015</t>
  </si>
  <si>
    <t>Tháng 6/2015 so với cùng kỳ</t>
  </si>
  <si>
    <t>Tháng 07/2015 so với</t>
  </si>
  <si>
    <t>Lũy kế 7 tháng 2015 so CK</t>
  </si>
  <si>
    <t>BIỂU TỔNG MỨC BÁN LẺ HÀNG HÓA, DOANH THU DỊCH VỤ THÁNG 7/2015</t>
  </si>
  <si>
    <t>Kế hoạch năm 2015</t>
  </si>
  <si>
    <t>Chính thức tháng 6/2015</t>
  </si>
  <si>
    <t>Ước tính tháng 7/2015</t>
  </si>
  <si>
    <t>Ước tính 7 tháng năm 2015</t>
  </si>
  <si>
    <t>Chính thức 7 tháng năm 2014</t>
  </si>
  <si>
    <t>Tháng 7/2015 so tháng trước</t>
  </si>
  <si>
    <t>Ước 7 tháng năm 2015 so kế hoạch</t>
  </si>
  <si>
    <t>Ước 7 tháng năm 2015 so cùng kỳ</t>
  </si>
  <si>
    <t>BIỂU KIM NGẠCH XUẤT KHẨU, NHẬP KHẨU TRÊN ĐỊA BÀN THÁNG 7/2015</t>
  </si>
  <si>
    <t>Ước tháng 7/2015</t>
  </si>
  <si>
    <t>Ước 7 tháng 2015</t>
  </si>
  <si>
    <t>Tháng 7/2015 so tháng trước (%)</t>
  </si>
  <si>
    <t>7 tháng 2015 so CK (%)</t>
  </si>
  <si>
    <t>Ghi chú: KH năm 2015, Kim ngạch xuất khẩu toàn tỉnh đạt khoảng 14,3 - 14,6 tỷ USD, tăng 10-12% so năm 2014</t>
  </si>
  <si>
    <t>Ghi chú: KH năm 2015, TMBL hàng hóa, dịch vụ của tỉnh đạt khoảng 123.400 - 124.600 tỷ đồng, tăng 11 - 12% so năm 2014.</t>
  </si>
  <si>
    <t>Ghi chú: KH năm 2015, chỉ số sản xuất công nghiệp tăng 7,5-8,0%  so năm 2014.</t>
  </si>
  <si>
    <t>Năm 2015</t>
  </si>
  <si>
    <t>Năm 2014</t>
  </si>
  <si>
    <t>Đá xây dựng các loại</t>
  </si>
  <si>
    <r>
      <t>m</t>
    </r>
    <r>
      <rPr>
        <vertAlign val="superscript"/>
        <sz val="9"/>
        <rFont val="Times New Roman"/>
        <family val="1"/>
      </rPr>
      <t>3</t>
    </r>
  </si>
  <si>
    <t>Cà phê các loại</t>
  </si>
  <si>
    <t>Bột ngọt</t>
  </si>
  <si>
    <t>Thức ăn gia súc, gia cầm, thủy sản</t>
  </si>
  <si>
    <t>Thuốc lá sợi</t>
  </si>
  <si>
    <t>Sợi các loại</t>
  </si>
  <si>
    <r>
      <t>1000 m</t>
    </r>
    <r>
      <rPr>
        <vertAlign val="superscript"/>
        <sz val="9"/>
        <color indexed="8"/>
        <rFont val="Times New Roman"/>
        <family val="1"/>
      </rPr>
      <t>2</t>
    </r>
  </si>
  <si>
    <t>Quần áo các loại (trừ quần áo thể thao)</t>
  </si>
  <si>
    <t>1000 cái</t>
  </si>
  <si>
    <t>Giày dép các loại</t>
  </si>
  <si>
    <t>1000 đôi</t>
  </si>
  <si>
    <t>Giấy và bìa các loại</t>
  </si>
  <si>
    <t>Thuốc bảo vệ thực vật</t>
  </si>
  <si>
    <t>Sơn các loại</t>
  </si>
  <si>
    <t>Sữa tắm, sữa rửa mặt và các chế phẩm dùng để tắm khác</t>
  </si>
  <si>
    <t>Bột giặt và các chế phẩm dùng để tẩy rửa</t>
  </si>
  <si>
    <t>Bao bì các loại</t>
  </si>
  <si>
    <t>Bê tông trộn sẵn (bê tông tươi)</t>
  </si>
  <si>
    <r>
      <t>m</t>
    </r>
    <r>
      <rPr>
        <vertAlign val="superscript"/>
        <sz val="9"/>
        <color indexed="8"/>
        <rFont val="Times New Roman"/>
        <family val="1"/>
      </rPr>
      <t>3</t>
    </r>
  </si>
  <si>
    <t>Máy giặt</t>
  </si>
  <si>
    <t>Cái</t>
  </si>
  <si>
    <t>Giường, tủ, bàn ghế</t>
  </si>
  <si>
    <t>Điện</t>
  </si>
  <si>
    <t>Triệu Kwh</t>
  </si>
  <si>
    <t>Nước uống</t>
  </si>
  <si>
    <r>
      <t>1000 m</t>
    </r>
    <r>
      <rPr>
        <vertAlign val="superscript"/>
        <sz val="9"/>
        <color indexed="8"/>
        <rFont val="Times New Roman"/>
        <family val="1"/>
      </rPr>
      <t>3</t>
    </r>
  </si>
  <si>
    <t>BIỂU SẢN PHẨM CHỦ YẾU NGÀNH CÔNG NGHIỆP THÁNG 07/2015</t>
  </si>
  <si>
    <t>Chính thức tháng 06/2015</t>
  </si>
  <si>
    <t>Ước tháng 07/2015</t>
  </si>
  <si>
    <t>Ước 07 tháng năm 2015</t>
  </si>
  <si>
    <t>Chính thức tháng 7/2014</t>
  </si>
  <si>
    <t>Chính thức 07 tháng 2014</t>
  </si>
  <si>
    <t>T07/2015 so T06/2015</t>
  </si>
  <si>
    <t>Tháng 07/2015 so CK</t>
  </si>
  <si>
    <t>07 tháng so CK</t>
  </si>
  <si>
    <t>Chỉ số giá tháng 7/2015 so với (%)</t>
  </si>
  <si>
    <t>BIỂU CHỈ SỐ GIÁ CẢ HÀNG HÓA, DỊCH VỤ THÁNG 7/2015</t>
  </si>
  <si>
    <t>7T2014</t>
  </si>
  <si>
    <t>ĐVT: Triệu đồng</t>
  </si>
  <si>
    <t>GIÁ TRỊ SẢN XUẤT CÔNG NGHIỆP (GIÁ SO SÁNH 2010)</t>
  </si>
  <si>
    <t>GIÁ TRỊ SẢN XUẤT CÔNG NGHIỆP (GIÁ THỰC TẾ)</t>
  </si>
  <si>
    <t>BIỂU GIÁ TRỊ SẢN XUẤT CÔNG NGHIỆP THÁNG 7/2015</t>
  </si>
  <si>
    <t>Chính thức 7 tháng 2014</t>
  </si>
  <si>
    <t>7 tháng 2015 so với CK</t>
  </si>
  <si>
    <t>Khai khoáng</t>
  </si>
  <si>
    <t>Công nghiệp chế biến, chế tạo</t>
  </si>
  <si>
    <t>Sản xuất và phân phối điện, khí đốt, nước nóng, hơi nước</t>
  </si>
  <si>
    <t>Cung cấp nước, hoạt động quản lý và xử lý rác thải, nước thải</t>
  </si>
  <si>
    <t>T7/2014</t>
  </si>
  <si>
    <t>T7/2015 so T7/2014</t>
  </si>
  <si>
    <t>Kim ngạch nhập khẩu  toàn tỉnh đạt khoản 13,8-13,9 tỷ USD, tăng 10-11% so năm 2014.</t>
  </si>
</sst>
</file>

<file path=xl/styles.xml><?xml version="1.0" encoding="utf-8"?>
<styleSheet xmlns="http://schemas.openxmlformats.org/spreadsheetml/2006/main">
  <numFmts count="5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"/>
    <numFmt numFmtId="182" formatCode="#,##0;[Red]#,##0"/>
    <numFmt numFmtId="183" formatCode="#,##0.0;[Red]#,##0.0"/>
    <numFmt numFmtId="184" formatCode="#,##0.00;[Red]#,##0.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0000"/>
    <numFmt numFmtId="190" formatCode="0.0000"/>
    <numFmt numFmtId="191" formatCode="0.000"/>
    <numFmt numFmtId="192" formatCode="0.000000"/>
    <numFmt numFmtId="193" formatCode="_(* #,##0.0_);_(* \(#,##0.0\);_(* &quot;-&quot;??_);_(@_)"/>
    <numFmt numFmtId="194" formatCode="_(* #,##0_);_(* \(#,##0\);_(* &quot;-&quot;??_);_(@_)"/>
    <numFmt numFmtId="195" formatCode="#,##0.000"/>
    <numFmt numFmtId="196" formatCode="#,##0.0;\-#,##0.0"/>
    <numFmt numFmtId="197" formatCode="#,##0.0000"/>
    <numFmt numFmtId="198" formatCode="_(* #,##0.000_);_(* \(#,##0.000\);_(* &quot;-&quot;??_);_(@_)"/>
    <numFmt numFmtId="199" formatCode="_(* #,##0.0000_);_(* \(#,##0.0000\);_(* &quot;-&quot;??_);_(@_)"/>
    <numFmt numFmtId="200" formatCode="_-* #,##0.000\ _₫_-;\-* #,##0.000\ _₫_-;_-* &quot;-&quot;???\ _₫_-;_-@_-"/>
    <numFmt numFmtId="201" formatCode="#,##0.000;[Red]#,##0.000"/>
    <numFmt numFmtId="202" formatCode="_-* #,##0.00\ _₫_-;\-* #,##0.00\ _₫_-;_-* &quot;-&quot;???\ _₫_-;_-@_-"/>
    <numFmt numFmtId="203" formatCode="_-* #,##0.0\ _₫_-;\-* #,##0.0\ _₫_-;_-* &quot;-&quot;???\ _₫_-;_-@_-"/>
    <numFmt numFmtId="204" formatCode="0.0000000"/>
    <numFmt numFmtId="205" formatCode="_-* #,##0.0\ _₫_-;\-* #,##0.0\ _₫_-;_-* &quot;-&quot;?\ _₫_-;_-@_-"/>
    <numFmt numFmtId="206" formatCode="_-* #,##0.00\ _₫_-;\-* #,##0.00\ _₫_-;_-* &quot;-&quot;?\ _₫_-;_-@_-"/>
    <numFmt numFmtId="207" formatCode="_-* #,##0.000\ _₫_-;\-* #,##0.000\ _₫_-;_-* &quot;-&quot;?\ _₫_-;_-@_-"/>
    <numFmt numFmtId="208" formatCode="_-* #,##0.0000\ _₫_-;\-* #,##0.0000\ _₫_-;_-* &quot;-&quot;?\ _₫_-;_-@_-"/>
  </numFmts>
  <fonts count="75">
    <font>
      <sz val="13"/>
      <name val=".VnTime"/>
      <family val="0"/>
    </font>
    <font>
      <sz val="10"/>
      <name val="Arial"/>
      <family val="2"/>
    </font>
    <font>
      <u val="single"/>
      <sz val="12"/>
      <color indexed="36"/>
      <name val="VNI-Times"/>
      <family val="0"/>
    </font>
    <font>
      <b/>
      <sz val="12"/>
      <name val="Arial"/>
      <family val="2"/>
    </font>
    <font>
      <u val="single"/>
      <sz val="12"/>
      <color indexed="12"/>
      <name val="VNI-Times"/>
      <family val="0"/>
    </font>
    <font>
      <b/>
      <sz val="10"/>
      <color indexed="10"/>
      <name val="Arial"/>
      <family val="2"/>
    </font>
    <font>
      <sz val="12"/>
      <name val="Times New Roman"/>
      <family val="1"/>
    </font>
    <font>
      <b/>
      <sz val="13"/>
      <name val=".VnTime"/>
      <family val="2"/>
    </font>
    <font>
      <sz val="13"/>
      <color indexed="8"/>
      <name val=".VnTime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13"/>
      <color indexed="10"/>
      <name val=".VnTime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8"/>
      <name val=".VnTime"/>
      <family val="2"/>
    </font>
    <font>
      <b/>
      <i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color indexed="8"/>
      <name val="Times New Roman"/>
      <family val="1"/>
    </font>
    <font>
      <b/>
      <sz val="11"/>
      <name val=".VnTime"/>
      <family val="2"/>
    </font>
    <font>
      <sz val="11"/>
      <color indexed="8"/>
      <name val=".VnTime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i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b/>
      <sz val="13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9"/>
      <color indexed="8"/>
      <name val="Times New Roman"/>
      <family val="1"/>
    </font>
    <font>
      <vertAlign val="superscript"/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mbria"/>
      <family val="1"/>
    </font>
    <font>
      <sz val="11"/>
      <name val="Cambria"/>
      <family val="1"/>
    </font>
    <font>
      <sz val="10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0"/>
      <color rgb="FF0070C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gray0625">
        <bgColor indexed="9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/>
      <right>
        <color indexed="63"/>
      </right>
      <top style="hair"/>
      <bottom style="hair"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 style="hair"/>
      <bottom style="thin"/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>
        <color indexed="63"/>
      </right>
      <top style="hair">
        <color indexed="8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3" fillId="0" borderId="3" applyNumberFormat="0" applyAlignment="0" applyProtection="0"/>
    <xf numFmtId="0" fontId="3" fillId="0" borderId="4">
      <alignment horizontal="left" vertical="center"/>
      <protection/>
    </xf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8" applyNumberFormat="0" applyFill="0" applyAlignment="0" applyProtection="0"/>
    <xf numFmtId="0" fontId="68" fillId="31" borderId="0" applyNumberFormat="0" applyBorder="0" applyAlignment="0" applyProtection="0"/>
    <xf numFmtId="0" fontId="0" fillId="0" borderId="0">
      <alignment/>
      <protection/>
    </xf>
    <xf numFmtId="0" fontId="0" fillId="32" borderId="9" applyNumberFormat="0" applyFont="0" applyAlignment="0" applyProtection="0"/>
    <xf numFmtId="0" fontId="69" fillId="27" borderId="10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11" applyNumberFormat="0" applyFill="0" applyAlignment="0" applyProtection="0"/>
    <xf numFmtId="0" fontId="72" fillId="0" borderId="0" applyNumberFormat="0" applyFill="0" applyBorder="0" applyAlignment="0" applyProtection="0"/>
  </cellStyleXfs>
  <cellXfs count="275">
    <xf numFmtId="0" fontId="0" fillId="0" borderId="0" xfId="0" applyAlignment="1">
      <alignment/>
    </xf>
    <xf numFmtId="0" fontId="1" fillId="0" borderId="0" xfId="15">
      <alignment/>
      <protection/>
    </xf>
    <xf numFmtId="0" fontId="0" fillId="0" borderId="0" xfId="0" applyAlignment="1" applyProtection="1">
      <alignment/>
      <protection locked="0"/>
    </xf>
    <xf numFmtId="0" fontId="6" fillId="0" borderId="12" xfId="0" applyFont="1" applyBorder="1" applyAlignment="1">
      <alignment/>
    </xf>
    <xf numFmtId="0" fontId="9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2" xfId="0" applyFont="1" applyBorder="1" applyAlignment="1" quotePrefix="1">
      <alignment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12" xfId="0" applyFont="1" applyBorder="1" applyAlignment="1">
      <alignment/>
    </xf>
    <xf numFmtId="0" fontId="13" fillId="0" borderId="12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/>
    </xf>
    <xf numFmtId="4" fontId="16" fillId="0" borderId="15" xfId="0" applyNumberFormat="1" applyFont="1" applyBorder="1" applyAlignment="1">
      <alignment horizontal="right" vertical="center"/>
    </xf>
    <xf numFmtId="0" fontId="16" fillId="0" borderId="0" xfId="0" applyFont="1" applyAlignment="1">
      <alignment/>
    </xf>
    <xf numFmtId="0" fontId="6" fillId="0" borderId="12" xfId="0" applyFont="1" applyBorder="1" applyAlignment="1">
      <alignment vertical="center"/>
    </xf>
    <xf numFmtId="4" fontId="6" fillId="0" borderId="12" xfId="0" applyNumberFormat="1" applyFont="1" applyBorder="1" applyAlignment="1">
      <alignment horizontal="right" vertical="center"/>
    </xf>
    <xf numFmtId="0" fontId="6" fillId="0" borderId="12" xfId="0" applyFont="1" applyBorder="1" applyAlignment="1">
      <alignment horizontal="right" vertical="center"/>
    </xf>
    <xf numFmtId="0" fontId="16" fillId="0" borderId="12" xfId="0" applyFont="1" applyBorder="1" applyAlignment="1">
      <alignment vertical="center"/>
    </xf>
    <xf numFmtId="0" fontId="9" fillId="0" borderId="0" xfId="0" applyFont="1" applyAlignment="1">
      <alignment/>
    </xf>
    <xf numFmtId="0" fontId="16" fillId="0" borderId="13" xfId="0" applyFont="1" applyBorder="1" applyAlignment="1">
      <alignment vertical="center"/>
    </xf>
    <xf numFmtId="0" fontId="10" fillId="33" borderId="14" xfId="0" applyFont="1" applyFill="1" applyBorder="1" applyAlignment="1">
      <alignment horizontal="centerContinuous" vertic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13" fillId="0" borderId="15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Border="1" applyAlignment="1">
      <alignment/>
    </xf>
    <xf numFmtId="0" fontId="9" fillId="0" borderId="16" xfId="0" applyFont="1" applyBorder="1" applyAlignment="1">
      <alignment horizontal="centerContinuous" vertical="center"/>
    </xf>
    <xf numFmtId="0" fontId="9" fillId="0" borderId="4" xfId="0" applyFont="1" applyBorder="1" applyAlignment="1">
      <alignment horizontal="centerContinuous" vertical="center"/>
    </xf>
    <xf numFmtId="0" fontId="9" fillId="0" borderId="17" xfId="0" applyFont="1" applyBorder="1" applyAlignment="1">
      <alignment horizontal="centerContinuous" vertical="center"/>
    </xf>
    <xf numFmtId="0" fontId="9" fillId="0" borderId="18" xfId="0" applyFont="1" applyBorder="1" applyAlignment="1">
      <alignment/>
    </xf>
    <xf numFmtId="4" fontId="16" fillId="0" borderId="12" xfId="0" applyNumberFormat="1" applyFont="1" applyBorder="1" applyAlignment="1">
      <alignment horizontal="right" vertical="center"/>
    </xf>
    <xf numFmtId="4" fontId="16" fillId="0" borderId="13" xfId="0" applyNumberFormat="1" applyFont="1" applyBorder="1" applyAlignment="1">
      <alignment horizontal="right" vertical="center"/>
    </xf>
    <xf numFmtId="0" fontId="6" fillId="0" borderId="0" xfId="0" applyFont="1" applyAlignment="1" applyProtection="1">
      <alignment horizontal="left" vertical="center" wrapText="1"/>
      <protection/>
    </xf>
    <xf numFmtId="0" fontId="9" fillId="0" borderId="0" xfId="0" applyFont="1" applyAlignment="1">
      <alignment horizontal="left"/>
    </xf>
    <xf numFmtId="0" fontId="9" fillId="0" borderId="0" xfId="0" applyFont="1" applyAlignment="1" applyProtection="1">
      <alignment horizontal="centerContinuous" vertical="center"/>
      <protection/>
    </xf>
    <xf numFmtId="0" fontId="17" fillId="0" borderId="0" xfId="0" applyFont="1" applyAlignment="1" applyProtection="1">
      <alignment horizontal="centerContinuous" vertical="center"/>
      <protection/>
    </xf>
    <xf numFmtId="0" fontId="18" fillId="0" borderId="0" xfId="0" applyFont="1" applyAlignment="1" applyProtection="1">
      <alignment horizontal="centerContinuous" vertical="center"/>
      <protection/>
    </xf>
    <xf numFmtId="0" fontId="6" fillId="0" borderId="18" xfId="0" applyFont="1" applyBorder="1" applyAlignment="1" applyProtection="1">
      <alignment horizontal="center" wrapText="1"/>
      <protection/>
    </xf>
    <xf numFmtId="0" fontId="13" fillId="33" borderId="19" xfId="0" applyFont="1" applyFill="1" applyBorder="1" applyAlignment="1" applyProtection="1">
      <alignment horizontal="center" vertical="center" wrapText="1"/>
      <protection/>
    </xf>
    <xf numFmtId="0" fontId="6" fillId="0" borderId="15" xfId="0" applyFont="1" applyBorder="1" applyAlignment="1" applyProtection="1">
      <alignment horizontal="left" vertical="center" wrapText="1"/>
      <protection/>
    </xf>
    <xf numFmtId="0" fontId="9" fillId="0" borderId="12" xfId="0" applyFont="1" applyBorder="1" applyAlignment="1" applyProtection="1">
      <alignment horizontal="center" vertical="center" wrapText="1"/>
      <protection/>
    </xf>
    <xf numFmtId="181" fontId="6" fillId="0" borderId="0" xfId="0" applyNumberFormat="1" applyFont="1" applyAlignment="1" applyProtection="1">
      <alignment horizontal="right" vertical="center" wrapText="1"/>
      <protection/>
    </xf>
    <xf numFmtId="180" fontId="6" fillId="0" borderId="0" xfId="0" applyNumberFormat="1" applyFont="1" applyAlignment="1">
      <alignment/>
    </xf>
    <xf numFmtId="0" fontId="19" fillId="34" borderId="14" xfId="0" applyFont="1" applyFill="1" applyBorder="1" applyAlignment="1" applyProtection="1">
      <alignment horizontal="center" vertical="center" wrapText="1"/>
      <protection/>
    </xf>
    <xf numFmtId="0" fontId="20" fillId="34" borderId="14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3" fontId="22" fillId="0" borderId="15" xfId="0" applyNumberFormat="1" applyFont="1" applyBorder="1" applyAlignment="1">
      <alignment/>
    </xf>
    <xf numFmtId="3" fontId="22" fillId="0" borderId="12" xfId="0" applyNumberFormat="1" applyFont="1" applyBorder="1" applyAlignment="1">
      <alignment/>
    </xf>
    <xf numFmtId="3" fontId="14" fillId="0" borderId="12" xfId="0" applyNumberFormat="1" applyFont="1" applyBorder="1" applyAlignment="1" quotePrefix="1">
      <alignment/>
    </xf>
    <xf numFmtId="3" fontId="23" fillId="0" borderId="12" xfId="43" applyNumberFormat="1" applyFont="1" applyBorder="1" applyAlignment="1">
      <alignment/>
    </xf>
    <xf numFmtId="3" fontId="14" fillId="0" borderId="13" xfId="0" applyNumberFormat="1" applyFont="1" applyBorder="1" applyAlignment="1" quotePrefix="1">
      <alignment/>
    </xf>
    <xf numFmtId="0" fontId="19" fillId="34" borderId="20" xfId="0" applyFont="1" applyFill="1" applyBorder="1" applyAlignment="1" applyProtection="1">
      <alignment horizontal="center" vertical="center" wrapText="1"/>
      <protection/>
    </xf>
    <xf numFmtId="4" fontId="9" fillId="0" borderId="0" xfId="60" applyNumberFormat="1" applyFont="1" applyBorder="1" applyAlignment="1">
      <alignment horizontal="right"/>
      <protection/>
    </xf>
    <xf numFmtId="4" fontId="6" fillId="0" borderId="0" xfId="60" applyNumberFormat="1" applyFont="1" applyBorder="1">
      <alignment/>
      <protection/>
    </xf>
    <xf numFmtId="4" fontId="73" fillId="0" borderId="0" xfId="0" applyNumberFormat="1" applyFont="1" applyBorder="1" applyAlignment="1">
      <alignment/>
    </xf>
    <xf numFmtId="0" fontId="13" fillId="33" borderId="21" xfId="0" applyFont="1" applyFill="1" applyBorder="1" applyAlignment="1" applyProtection="1">
      <alignment horizontal="center" vertical="center" wrapText="1"/>
      <protection/>
    </xf>
    <xf numFmtId="0" fontId="19" fillId="34" borderId="22" xfId="0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/>
    </xf>
    <xf numFmtId="0" fontId="24" fillId="0" borderId="0" xfId="0" applyFont="1" applyAlignment="1">
      <alignment/>
    </xf>
    <xf numFmtId="0" fontId="17" fillId="0" borderId="0" xfId="0" applyFont="1" applyAlignment="1">
      <alignment horizontal="centerContinuous"/>
    </xf>
    <xf numFmtId="0" fontId="24" fillId="0" borderId="0" xfId="0" applyFont="1" applyAlignment="1">
      <alignment horizontal="center"/>
    </xf>
    <xf numFmtId="0" fontId="24" fillId="0" borderId="0" xfId="0" applyFont="1" applyAlignment="1">
      <alignment vertical="center"/>
    </xf>
    <xf numFmtId="0" fontId="9" fillId="0" borderId="0" xfId="0" applyFont="1" applyAlignment="1">
      <alignment horizontal="center"/>
    </xf>
    <xf numFmtId="0" fontId="25" fillId="0" borderId="0" xfId="0" applyFont="1" applyAlignment="1">
      <alignment/>
    </xf>
    <xf numFmtId="0" fontId="26" fillId="0" borderId="0" xfId="0" applyFont="1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/>
    </xf>
    <xf numFmtId="0" fontId="14" fillId="0" borderId="12" xfId="0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24" fillId="0" borderId="0" xfId="0" applyFont="1" applyAlignment="1">
      <alignment/>
    </xf>
    <xf numFmtId="0" fontId="14" fillId="0" borderId="15" xfId="0" applyFont="1" applyFill="1" applyBorder="1" applyAlignment="1">
      <alignment horizontal="center"/>
    </xf>
    <xf numFmtId="0" fontId="14" fillId="0" borderId="23" xfId="0" applyFont="1" applyFill="1" applyBorder="1" applyAlignment="1">
      <alignment/>
    </xf>
    <xf numFmtId="0" fontId="14" fillId="0" borderId="15" xfId="0" applyFont="1" applyFill="1" applyBorder="1" applyAlignment="1">
      <alignment/>
    </xf>
    <xf numFmtId="0" fontId="14" fillId="0" borderId="23" xfId="0" applyFont="1" applyFill="1" applyBorder="1" applyAlignment="1">
      <alignment horizontal="center"/>
    </xf>
    <xf numFmtId="0" fontId="24" fillId="0" borderId="0" xfId="0" applyFont="1" applyFill="1" applyAlignment="1">
      <alignment/>
    </xf>
    <xf numFmtId="0" fontId="14" fillId="0" borderId="12" xfId="0" applyFont="1" applyFill="1" applyBorder="1" applyAlignment="1">
      <alignment horizontal="center"/>
    </xf>
    <xf numFmtId="0" fontId="6" fillId="0" borderId="12" xfId="0" applyFont="1" applyBorder="1" applyAlignment="1" applyProtection="1">
      <alignment horizontal="center"/>
      <protection/>
    </xf>
    <xf numFmtId="0" fontId="6" fillId="0" borderId="13" xfId="0" applyFont="1" applyBorder="1" applyAlignment="1" applyProtection="1">
      <alignment horizontal="center"/>
      <protection/>
    </xf>
    <xf numFmtId="0" fontId="22" fillId="0" borderId="24" xfId="0" applyFont="1" applyBorder="1" applyAlignment="1">
      <alignment horizontal="left"/>
    </xf>
    <xf numFmtId="39" fontId="53" fillId="0" borderId="25" xfId="0" applyNumberFormat="1" applyFont="1" applyBorder="1" applyAlignment="1" applyProtection="1">
      <alignment horizontal="right" vertical="center"/>
      <protection/>
    </xf>
    <xf numFmtId="39" fontId="53" fillId="0" borderId="26" xfId="0" applyNumberFormat="1" applyFont="1" applyBorder="1" applyAlignment="1" applyProtection="1">
      <alignment horizontal="right" vertical="center"/>
      <protection/>
    </xf>
    <xf numFmtId="2" fontId="10" fillId="0" borderId="23" xfId="0" applyNumberFormat="1" applyFont="1" applyBorder="1" applyAlignment="1" applyProtection="1">
      <alignment horizontal="right" vertical="center" wrapText="1"/>
      <protection/>
    </xf>
    <xf numFmtId="0" fontId="10" fillId="0" borderId="27" xfId="0" applyFont="1" applyBorder="1" applyAlignment="1">
      <alignment/>
    </xf>
    <xf numFmtId="181" fontId="54" fillId="0" borderId="28" xfId="0" applyNumberFormat="1" applyFont="1" applyFill="1" applyBorder="1" applyAlignment="1" applyProtection="1">
      <alignment horizontal="right"/>
      <protection/>
    </xf>
    <xf numFmtId="0" fontId="54" fillId="0" borderId="28" xfId="0" applyFont="1" applyBorder="1" applyAlignment="1" applyProtection="1">
      <alignment horizontal="left" vertical="center" wrapText="1"/>
      <protection/>
    </xf>
    <xf numFmtId="0" fontId="54" fillId="0" borderId="29" xfId="0" applyFont="1" applyBorder="1" applyAlignment="1" applyProtection="1">
      <alignment horizontal="left" vertical="center" wrapText="1"/>
      <protection/>
    </xf>
    <xf numFmtId="2" fontId="14" fillId="0" borderId="12" xfId="0" applyNumberFormat="1" applyFont="1" applyBorder="1" applyAlignment="1" applyProtection="1">
      <alignment horizontal="right" vertical="center" wrapText="1"/>
      <protection/>
    </xf>
    <xf numFmtId="0" fontId="23" fillId="0" borderId="27" xfId="0" applyFont="1" applyBorder="1" applyAlignment="1">
      <alignment/>
    </xf>
    <xf numFmtId="39" fontId="54" fillId="0" borderId="28" xfId="0" applyNumberFormat="1" applyFont="1" applyBorder="1" applyAlignment="1" applyProtection="1">
      <alignment horizontal="right" vertical="center"/>
      <protection/>
    </xf>
    <xf numFmtId="39" fontId="54" fillId="0" borderId="29" xfId="0" applyNumberFormat="1" applyFont="1" applyBorder="1" applyAlignment="1" applyProtection="1">
      <alignment horizontal="right" vertical="center"/>
      <protection/>
    </xf>
    <xf numFmtId="181" fontId="54" fillId="0" borderId="29" xfId="0" applyNumberFormat="1" applyFont="1" applyFill="1" applyBorder="1" applyAlignment="1" applyProtection="1">
      <alignment horizontal="right"/>
      <protection/>
    </xf>
    <xf numFmtId="0" fontId="21" fillId="0" borderId="27" xfId="0" applyFont="1" applyBorder="1" applyAlignment="1">
      <alignment/>
    </xf>
    <xf numFmtId="0" fontId="21" fillId="0" borderId="30" xfId="0" applyFont="1" applyBorder="1" applyAlignment="1">
      <alignment/>
    </xf>
    <xf numFmtId="39" fontId="54" fillId="0" borderId="31" xfId="0" applyNumberFormat="1" applyFont="1" applyBorder="1" applyAlignment="1" applyProtection="1">
      <alignment horizontal="right" vertical="center"/>
      <protection/>
    </xf>
    <xf numFmtId="39" fontId="54" fillId="0" borderId="32" xfId="0" applyNumberFormat="1" applyFont="1" applyBorder="1" applyAlignment="1" applyProtection="1">
      <alignment horizontal="right" vertical="center"/>
      <protection/>
    </xf>
    <xf numFmtId="2" fontId="14" fillId="0" borderId="13" xfId="0" applyNumberFormat="1" applyFont="1" applyBorder="1" applyAlignment="1" applyProtection="1">
      <alignment horizontal="right" vertical="center" wrapText="1"/>
      <protection/>
    </xf>
    <xf numFmtId="2" fontId="14" fillId="33" borderId="12" xfId="0" applyNumberFormat="1" applyFont="1" applyFill="1" applyBorder="1" applyAlignment="1">
      <alignment horizontal="center" vertical="center"/>
    </xf>
    <xf numFmtId="0" fontId="14" fillId="33" borderId="12" xfId="0" applyFont="1" applyFill="1" applyBorder="1" applyAlignment="1">
      <alignment horizontal="left" vertical="center" wrapText="1"/>
    </xf>
    <xf numFmtId="183" fontId="14" fillId="33" borderId="12" xfId="0" applyNumberFormat="1" applyFont="1" applyFill="1" applyBorder="1" applyAlignment="1">
      <alignment horizontal="center"/>
    </xf>
    <xf numFmtId="2" fontId="14" fillId="33" borderId="12" xfId="0" applyNumberFormat="1" applyFont="1" applyFill="1" applyBorder="1" applyAlignment="1">
      <alignment wrapText="1"/>
    </xf>
    <xf numFmtId="0" fontId="10" fillId="0" borderId="23" xfId="0" applyFont="1" applyFill="1" applyBorder="1" applyAlignment="1">
      <alignment wrapText="1"/>
    </xf>
    <xf numFmtId="0" fontId="10" fillId="0" borderId="12" xfId="0" applyFont="1" applyBorder="1" applyAlignment="1">
      <alignment wrapText="1"/>
    </xf>
    <xf numFmtId="0" fontId="14" fillId="0" borderId="12" xfId="0" applyFont="1" applyFill="1" applyBorder="1" applyAlignment="1" quotePrefix="1">
      <alignment wrapText="1"/>
    </xf>
    <xf numFmtId="0" fontId="14" fillId="0" borderId="12" xfId="0" applyFont="1" applyBorder="1" applyAlignment="1" quotePrefix="1">
      <alignment wrapText="1"/>
    </xf>
    <xf numFmtId="2" fontId="14" fillId="33" borderId="12" xfId="0" applyNumberFormat="1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wrapText="1"/>
    </xf>
    <xf numFmtId="183" fontId="14" fillId="33" borderId="12" xfId="0" applyNumberFormat="1" applyFont="1" applyFill="1" applyBorder="1" applyAlignment="1">
      <alignment wrapText="1"/>
    </xf>
    <xf numFmtId="0" fontId="14" fillId="33" borderId="12" xfId="0" applyFont="1" applyFill="1" applyBorder="1" applyAlignment="1">
      <alignment wrapText="1"/>
    </xf>
    <xf numFmtId="0" fontId="6" fillId="0" borderId="0" xfId="0" applyFont="1" applyAlignment="1">
      <alignment vertical="center"/>
    </xf>
    <xf numFmtId="0" fontId="9" fillId="0" borderId="14" xfId="0" applyFont="1" applyBorder="1" applyAlignment="1">
      <alignment vertical="center"/>
    </xf>
    <xf numFmtId="194" fontId="27" fillId="0" borderId="12" xfId="43" applyNumberFormat="1" applyFont="1" applyBorder="1" applyAlignment="1">
      <alignment/>
    </xf>
    <xf numFmtId="198" fontId="27" fillId="0" borderId="12" xfId="43" applyNumberFormat="1" applyFont="1" applyBorder="1" applyAlignment="1">
      <alignment/>
    </xf>
    <xf numFmtId="0" fontId="27" fillId="0" borderId="12" xfId="0" applyFont="1" applyBorder="1" applyAlignment="1">
      <alignment/>
    </xf>
    <xf numFmtId="181" fontId="27" fillId="0" borderId="12" xfId="0" applyNumberFormat="1" applyFont="1" applyBorder="1" applyAlignment="1">
      <alignment/>
    </xf>
    <xf numFmtId="194" fontId="28" fillId="0" borderId="12" xfId="43" applyNumberFormat="1" applyFont="1" applyFill="1" applyBorder="1" applyAlignment="1">
      <alignment/>
    </xf>
    <xf numFmtId="198" fontId="28" fillId="0" borderId="12" xfId="43" applyNumberFormat="1" applyFont="1" applyFill="1" applyBorder="1" applyAlignment="1">
      <alignment/>
    </xf>
    <xf numFmtId="0" fontId="28" fillId="0" borderId="12" xfId="0" applyFont="1" applyFill="1" applyBorder="1" applyAlignment="1">
      <alignment/>
    </xf>
    <xf numFmtId="194" fontId="28" fillId="0" borderId="12" xfId="43" applyNumberFormat="1" applyFont="1" applyBorder="1" applyAlignment="1">
      <alignment/>
    </xf>
    <xf numFmtId="194" fontId="74" fillId="0" borderId="12" xfId="43" applyNumberFormat="1" applyFont="1" applyBorder="1" applyAlignment="1">
      <alignment/>
    </xf>
    <xf numFmtId="0" fontId="74" fillId="0" borderId="12" xfId="0" applyFont="1" applyBorder="1" applyAlignment="1">
      <alignment/>
    </xf>
    <xf numFmtId="198" fontId="28" fillId="0" borderId="12" xfId="43" applyNumberFormat="1" applyFont="1" applyBorder="1" applyAlignment="1">
      <alignment/>
    </xf>
    <xf numFmtId="198" fontId="28" fillId="33" borderId="12" xfId="43" applyNumberFormat="1" applyFont="1" applyFill="1" applyBorder="1" applyAlignment="1">
      <alignment horizontal="center" vertical="center"/>
    </xf>
    <xf numFmtId="0" fontId="28" fillId="0" borderId="12" xfId="0" applyFont="1" applyBorder="1" applyAlignment="1">
      <alignment/>
    </xf>
    <xf numFmtId="194" fontId="27" fillId="33" borderId="12" xfId="43" applyNumberFormat="1" applyFont="1" applyFill="1" applyBorder="1" applyAlignment="1">
      <alignment horizontal="right" vertical="center"/>
    </xf>
    <xf numFmtId="194" fontId="28" fillId="33" borderId="12" xfId="43" applyNumberFormat="1" applyFont="1" applyFill="1" applyBorder="1" applyAlignment="1">
      <alignment horizontal="right" vertical="center"/>
    </xf>
    <xf numFmtId="194" fontId="28" fillId="33" borderId="12" xfId="43" applyNumberFormat="1" applyFont="1" applyFill="1" applyBorder="1" applyAlignment="1">
      <alignment horizontal="center" vertical="center"/>
    </xf>
    <xf numFmtId="0" fontId="28" fillId="33" borderId="12" xfId="0" applyFont="1" applyFill="1" applyBorder="1" applyAlignment="1">
      <alignment horizontal="center" vertical="center"/>
    </xf>
    <xf numFmtId="193" fontId="28" fillId="33" borderId="12" xfId="43" applyNumberFormat="1" applyFont="1" applyFill="1" applyBorder="1" applyAlignment="1">
      <alignment horizontal="center" vertical="center"/>
    </xf>
    <xf numFmtId="181" fontId="28" fillId="0" borderId="12" xfId="0" applyNumberFormat="1" applyFont="1" applyBorder="1" applyAlignment="1">
      <alignment/>
    </xf>
    <xf numFmtId="201" fontId="27" fillId="33" borderId="12" xfId="0" applyNumberFormat="1" applyFont="1" applyFill="1" applyBorder="1" applyAlignment="1">
      <alignment horizontal="center"/>
    </xf>
    <xf numFmtId="201" fontId="27" fillId="33" borderId="12" xfId="43" applyNumberFormat="1" applyFont="1" applyFill="1" applyBorder="1" applyAlignment="1" quotePrefix="1">
      <alignment horizontal="right"/>
    </xf>
    <xf numFmtId="198" fontId="27" fillId="33" borderId="12" xfId="43" applyNumberFormat="1" applyFont="1" applyFill="1" applyBorder="1" applyAlignment="1">
      <alignment/>
    </xf>
    <xf numFmtId="193" fontId="27" fillId="33" borderId="12" xfId="0" applyNumberFormat="1" applyFont="1" applyFill="1" applyBorder="1" applyAlignment="1">
      <alignment/>
    </xf>
    <xf numFmtId="198" fontId="28" fillId="0" borderId="12" xfId="43" applyNumberFormat="1" applyFont="1" applyFill="1" applyBorder="1" applyAlignment="1" quotePrefix="1">
      <alignment horizontal="right"/>
    </xf>
    <xf numFmtId="201" fontId="28" fillId="0" borderId="12" xfId="43" applyNumberFormat="1" applyFont="1" applyFill="1" applyBorder="1" applyAlignment="1" quotePrefix="1">
      <alignment horizontal="right"/>
    </xf>
    <xf numFmtId="193" fontId="28" fillId="0" borderId="12" xfId="0" applyNumberFormat="1" applyFont="1" applyFill="1" applyBorder="1" applyAlignment="1">
      <alignment/>
    </xf>
    <xf numFmtId="194" fontId="28" fillId="35" borderId="12" xfId="43" applyNumberFormat="1" applyFont="1" applyFill="1" applyBorder="1" applyAlignment="1">
      <alignment/>
    </xf>
    <xf numFmtId="194" fontId="28" fillId="35" borderId="12" xfId="43" applyNumberFormat="1" applyFont="1" applyFill="1" applyBorder="1" applyAlignment="1" quotePrefix="1">
      <alignment horizontal="right"/>
    </xf>
    <xf numFmtId="193" fontId="28" fillId="33" borderId="12" xfId="0" applyNumberFormat="1" applyFont="1" applyFill="1" applyBorder="1" applyAlignment="1">
      <alignment/>
    </xf>
    <xf numFmtId="179" fontId="28" fillId="33" borderId="12" xfId="43" applyFont="1" applyFill="1" applyBorder="1" applyAlignment="1">
      <alignment/>
    </xf>
    <xf numFmtId="0" fontId="28" fillId="33" borderId="12" xfId="0" applyFont="1" applyFill="1" applyBorder="1" applyAlignment="1">
      <alignment/>
    </xf>
    <xf numFmtId="194" fontId="27" fillId="33" borderId="12" xfId="43" applyNumberFormat="1" applyFont="1" applyFill="1" applyBorder="1" applyAlignment="1">
      <alignment/>
    </xf>
    <xf numFmtId="179" fontId="27" fillId="33" borderId="12" xfId="43" applyFont="1" applyFill="1" applyBorder="1" applyAlignment="1">
      <alignment/>
    </xf>
    <xf numFmtId="194" fontId="28" fillId="0" borderId="13" xfId="43" applyNumberFormat="1" applyFont="1" applyBorder="1" applyAlignment="1">
      <alignment/>
    </xf>
    <xf numFmtId="183" fontId="14" fillId="33" borderId="13" xfId="0" applyNumberFormat="1" applyFont="1" applyFill="1" applyBorder="1" applyAlignment="1">
      <alignment wrapText="1"/>
    </xf>
    <xf numFmtId="0" fontId="26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4" fillId="0" borderId="0" xfId="0" applyFont="1" applyBorder="1" applyAlignment="1">
      <alignment/>
    </xf>
    <xf numFmtId="183" fontId="14" fillId="33" borderId="13" xfId="0" applyNumberFormat="1" applyFont="1" applyFill="1" applyBorder="1" applyAlignment="1">
      <alignment horizontal="center"/>
    </xf>
    <xf numFmtId="194" fontId="28" fillId="35" borderId="13" xfId="43" applyNumberFormat="1" applyFont="1" applyFill="1" applyBorder="1" applyAlignment="1">
      <alignment/>
    </xf>
    <xf numFmtId="194" fontId="28" fillId="35" borderId="13" xfId="43" applyNumberFormat="1" applyFont="1" applyFill="1" applyBorder="1" applyAlignment="1" quotePrefix="1">
      <alignment horizontal="right"/>
    </xf>
    <xf numFmtId="181" fontId="28" fillId="0" borderId="13" xfId="0" applyNumberFormat="1" applyFont="1" applyBorder="1" applyAlignment="1">
      <alignment/>
    </xf>
    <xf numFmtId="193" fontId="28" fillId="33" borderId="13" xfId="0" applyNumberFormat="1" applyFont="1" applyFill="1" applyBorder="1" applyAlignment="1">
      <alignment/>
    </xf>
    <xf numFmtId="0" fontId="29" fillId="0" borderId="0" xfId="0" applyFont="1" applyAlignment="1" applyProtection="1">
      <alignment horizontal="left" vertical="center" wrapText="1"/>
      <protection/>
    </xf>
    <xf numFmtId="0" fontId="29" fillId="0" borderId="19" xfId="0" applyFont="1" applyFill="1" applyBorder="1" applyAlignment="1">
      <alignment/>
    </xf>
    <xf numFmtId="0" fontId="6" fillId="0" borderId="0" xfId="0" applyFont="1" applyAlignment="1" applyProtection="1">
      <alignment horizontal="left" vertical="center" wrapText="1"/>
      <protection/>
    </xf>
    <xf numFmtId="0" fontId="9" fillId="0" borderId="0" xfId="0" applyFont="1" applyAlignment="1">
      <alignment horizontal="left"/>
    </xf>
    <xf numFmtId="0" fontId="9" fillId="0" borderId="0" xfId="0" applyFont="1" applyAlignment="1" applyProtection="1">
      <alignment horizontal="centerContinuous" vertical="center"/>
      <protection/>
    </xf>
    <xf numFmtId="0" fontId="17" fillId="0" borderId="0" xfId="0" applyFont="1" applyAlignment="1" applyProtection="1">
      <alignment horizontal="centerContinuous" vertical="center"/>
      <protection/>
    </xf>
    <xf numFmtId="0" fontId="18" fillId="0" borderId="0" xfId="0" applyFont="1" applyAlignment="1" applyProtection="1">
      <alignment horizontal="centerContinuous" vertical="center"/>
      <protection/>
    </xf>
    <xf numFmtId="0" fontId="31" fillId="33" borderId="20" xfId="0" applyFont="1" applyFill="1" applyBorder="1" applyAlignment="1" applyProtection="1">
      <alignment horizontal="center" vertical="center" wrapText="1"/>
      <protection/>
    </xf>
    <xf numFmtId="15" fontId="31" fillId="33" borderId="20" xfId="0" applyNumberFormat="1" applyFont="1" applyFill="1" applyBorder="1" applyAlignment="1" applyProtection="1">
      <alignment horizontal="center" vertical="center" wrapText="1"/>
      <protection/>
    </xf>
    <xf numFmtId="0" fontId="28" fillId="0" borderId="14" xfId="0" applyFont="1" applyBorder="1" applyAlignment="1">
      <alignment horizontal="center" vertical="center" wrapText="1"/>
    </xf>
    <xf numFmtId="0" fontId="10" fillId="34" borderId="20" xfId="0" applyFont="1" applyFill="1" applyBorder="1" applyAlignment="1">
      <alignment horizontal="center" vertical="center" wrapText="1"/>
    </xf>
    <xf numFmtId="0" fontId="32" fillId="0" borderId="15" xfId="0" applyFont="1" applyBorder="1" applyAlignment="1" applyProtection="1">
      <alignment horizontal="center" vertical="center" wrapText="1"/>
      <protection/>
    </xf>
    <xf numFmtId="0" fontId="32" fillId="0" borderId="15" xfId="0" applyFont="1" applyBorder="1" applyAlignment="1">
      <alignment horizontal="justify" wrapText="1"/>
    </xf>
    <xf numFmtId="0" fontId="32" fillId="0" borderId="15" xfId="0" applyFont="1" applyBorder="1" applyAlignment="1">
      <alignment horizontal="center"/>
    </xf>
    <xf numFmtId="194" fontId="32" fillId="0" borderId="15" xfId="43" applyNumberFormat="1" applyFont="1" applyBorder="1" applyAlignment="1" applyProtection="1">
      <alignment horizontal="left" vertical="center" wrapText="1"/>
      <protection/>
    </xf>
    <xf numFmtId="196" fontId="32" fillId="0" borderId="15" xfId="0" applyNumberFormat="1" applyFont="1" applyBorder="1" applyAlignment="1" applyProtection="1">
      <alignment horizontal="right" vertical="center"/>
      <protection/>
    </xf>
    <xf numFmtId="0" fontId="32" fillId="0" borderId="12" xfId="0" applyFont="1" applyBorder="1" applyAlignment="1" applyProtection="1">
      <alignment horizontal="center" vertical="center" wrapText="1"/>
      <protection/>
    </xf>
    <xf numFmtId="0" fontId="32" fillId="0" borderId="12" xfId="0" applyFont="1" applyBorder="1" applyAlignment="1">
      <alignment horizontal="justify" wrapText="1"/>
    </xf>
    <xf numFmtId="0" fontId="32" fillId="0" borderId="12" xfId="0" applyFont="1" applyBorder="1" applyAlignment="1">
      <alignment horizontal="center"/>
    </xf>
    <xf numFmtId="194" fontId="32" fillId="0" borderId="12" xfId="43" applyNumberFormat="1" applyFont="1" applyBorder="1" applyAlignment="1" applyProtection="1">
      <alignment horizontal="left" vertical="center" wrapText="1"/>
      <protection/>
    </xf>
    <xf numFmtId="196" fontId="32" fillId="0" borderId="12" xfId="0" applyNumberFormat="1" applyFont="1" applyBorder="1" applyAlignment="1" applyProtection="1">
      <alignment horizontal="right" vertical="center"/>
      <protection/>
    </xf>
    <xf numFmtId="0" fontId="34" fillId="0" borderId="12" xfId="0" applyFont="1" applyBorder="1" applyAlignment="1">
      <alignment horizontal="justify" wrapText="1"/>
    </xf>
    <xf numFmtId="0" fontId="34" fillId="0" borderId="12" xfId="0" applyFont="1" applyBorder="1" applyAlignment="1">
      <alignment horizontal="center"/>
    </xf>
    <xf numFmtId="0" fontId="32" fillId="0" borderId="12" xfId="0" applyFont="1" applyBorder="1" applyAlignment="1" applyProtection="1">
      <alignment horizontal="left" vertical="top"/>
      <protection/>
    </xf>
    <xf numFmtId="0" fontId="32" fillId="0" borderId="13" xfId="0" applyFont="1" applyBorder="1" applyAlignment="1" applyProtection="1">
      <alignment horizontal="center" vertical="center" wrapText="1"/>
      <protection/>
    </xf>
    <xf numFmtId="0" fontId="34" fillId="0" borderId="13" xfId="0" applyFont="1" applyBorder="1" applyAlignment="1">
      <alignment horizontal="justify" wrapText="1"/>
    </xf>
    <xf numFmtId="0" fontId="34" fillId="0" borderId="13" xfId="0" applyFont="1" applyBorder="1" applyAlignment="1">
      <alignment horizontal="center"/>
    </xf>
    <xf numFmtId="194" fontId="32" fillId="0" borderId="13" xfId="43" applyNumberFormat="1" applyFont="1" applyBorder="1" applyAlignment="1" applyProtection="1">
      <alignment horizontal="left" vertical="center" wrapText="1"/>
      <protection/>
    </xf>
    <xf numFmtId="196" fontId="32" fillId="0" borderId="13" xfId="0" applyNumberFormat="1" applyFont="1" applyBorder="1" applyAlignment="1" applyProtection="1">
      <alignment horizontal="right" vertical="center"/>
      <protection/>
    </xf>
    <xf numFmtId="2" fontId="6" fillId="0" borderId="12" xfId="0" applyNumberFormat="1" applyFont="1" applyBorder="1" applyAlignment="1">
      <alignment horizontal="right" vertical="center"/>
    </xf>
    <xf numFmtId="200" fontId="24" fillId="0" borderId="0" xfId="0" applyNumberFormat="1" applyFont="1" applyAlignment="1">
      <alignment/>
    </xf>
    <xf numFmtId="191" fontId="24" fillId="0" borderId="0" xfId="0" applyNumberFormat="1" applyFont="1" applyAlignment="1">
      <alignment/>
    </xf>
    <xf numFmtId="200" fontId="24" fillId="0" borderId="0" xfId="0" applyNumberFormat="1" applyFont="1" applyFill="1" applyAlignment="1">
      <alignment/>
    </xf>
    <xf numFmtId="181" fontId="24" fillId="0" borderId="0" xfId="0" applyNumberFormat="1" applyFont="1" applyAlignment="1">
      <alignment/>
    </xf>
    <xf numFmtId="207" fontId="24" fillId="0" borderId="0" xfId="0" applyNumberFormat="1" applyFont="1" applyAlignment="1">
      <alignment/>
    </xf>
    <xf numFmtId="207" fontId="24" fillId="0" borderId="0" xfId="0" applyNumberFormat="1" applyFont="1" applyFill="1" applyAlignment="1">
      <alignment/>
    </xf>
    <xf numFmtId="203" fontId="24" fillId="0" borderId="0" xfId="0" applyNumberFormat="1" applyFont="1" applyFill="1" applyAlignment="1">
      <alignment/>
    </xf>
    <xf numFmtId="0" fontId="9" fillId="0" borderId="15" xfId="0" applyFont="1" applyBorder="1" applyAlignment="1" applyProtection="1">
      <alignment horizontal="center" vertical="center" wrapText="1"/>
      <protection/>
    </xf>
    <xf numFmtId="0" fontId="13" fillId="0" borderId="15" xfId="0" applyFont="1" applyBorder="1" applyAlignment="1">
      <alignment horizontal="justify" vertical="center"/>
    </xf>
    <xf numFmtId="194" fontId="9" fillId="0" borderId="15" xfId="43" applyNumberFormat="1" applyFont="1" applyBorder="1" applyAlignment="1" applyProtection="1">
      <alignment horizontal="left" vertical="center" wrapText="1"/>
      <protection/>
    </xf>
    <xf numFmtId="2" fontId="9" fillId="0" borderId="15" xfId="0" applyNumberFormat="1" applyFont="1" applyBorder="1" applyAlignment="1" applyProtection="1">
      <alignment horizontal="right" vertical="center" wrapText="1"/>
      <protection/>
    </xf>
    <xf numFmtId="0" fontId="6" fillId="0" borderId="12" xfId="0" applyFont="1" applyBorder="1" applyAlignment="1" applyProtection="1">
      <alignment horizontal="right"/>
      <protection/>
    </xf>
    <xf numFmtId="194" fontId="6" fillId="0" borderId="12" xfId="43" applyNumberFormat="1" applyFont="1" applyBorder="1" applyAlignment="1" applyProtection="1">
      <alignment horizontal="left" vertical="center" wrapText="1"/>
      <protection/>
    </xf>
    <xf numFmtId="2" fontId="6" fillId="0" borderId="12" xfId="0" applyNumberFormat="1" applyFont="1" applyBorder="1" applyAlignment="1" applyProtection="1">
      <alignment horizontal="right" vertical="center" wrapText="1"/>
      <protection/>
    </xf>
    <xf numFmtId="0" fontId="12" fillId="0" borderId="27" xfId="0" applyFont="1" applyBorder="1" applyAlignment="1">
      <alignment/>
    </xf>
    <xf numFmtId="0" fontId="13" fillId="0" borderId="27" xfId="0" applyFont="1" applyBorder="1" applyAlignment="1">
      <alignment horizontal="justify" vertical="center"/>
    </xf>
    <xf numFmtId="194" fontId="9" fillId="0" borderId="12" xfId="43" applyNumberFormat="1" applyFont="1" applyBorder="1" applyAlignment="1" applyProtection="1">
      <alignment horizontal="left" vertical="center" wrapText="1"/>
      <protection/>
    </xf>
    <xf numFmtId="0" fontId="6" fillId="0" borderId="13" xfId="0" applyFont="1" applyBorder="1" applyAlignment="1" applyProtection="1">
      <alignment horizontal="right"/>
      <protection/>
    </xf>
    <xf numFmtId="194" fontId="6" fillId="0" borderId="13" xfId="43" applyNumberFormat="1" applyFont="1" applyBorder="1" applyAlignment="1" applyProtection="1">
      <alignment horizontal="left" vertical="center" wrapText="1"/>
      <protection/>
    </xf>
    <xf numFmtId="2" fontId="9" fillId="0" borderId="12" xfId="0" applyNumberFormat="1" applyFont="1" applyBorder="1" applyAlignment="1" applyProtection="1">
      <alignment horizontal="right" vertical="center" wrapText="1"/>
      <protection/>
    </xf>
    <xf numFmtId="2" fontId="6" fillId="0" borderId="13" xfId="0" applyNumberFormat="1" applyFont="1" applyBorder="1" applyAlignment="1" applyProtection="1">
      <alignment horizontal="right" vertical="center" wrapText="1"/>
      <protection/>
    </xf>
    <xf numFmtId="2" fontId="0" fillId="0" borderId="0" xfId="0" applyNumberFormat="1" applyAlignment="1">
      <alignment/>
    </xf>
    <xf numFmtId="179" fontId="8" fillId="0" borderId="0" xfId="43" applyFont="1" applyBorder="1" applyAlignment="1">
      <alignment/>
    </xf>
    <xf numFmtId="198" fontId="24" fillId="0" borderId="0" xfId="43" applyNumberFormat="1" applyFont="1" applyAlignment="1">
      <alignment/>
    </xf>
    <xf numFmtId="180" fontId="10" fillId="0" borderId="15" xfId="0" applyNumberFormat="1" applyFont="1" applyBorder="1" applyAlignment="1">
      <alignment/>
    </xf>
    <xf numFmtId="180" fontId="10" fillId="0" borderId="12" xfId="0" applyNumberFormat="1" applyFont="1" applyBorder="1" applyAlignment="1">
      <alignment/>
    </xf>
    <xf numFmtId="180" fontId="14" fillId="0" borderId="12" xfId="0" applyNumberFormat="1" applyFont="1" applyBorder="1" applyAlignment="1">
      <alignment/>
    </xf>
    <xf numFmtId="180" fontId="14" fillId="0" borderId="12" xfId="0" applyNumberFormat="1" applyFont="1" applyBorder="1" applyAlignment="1">
      <alignment/>
    </xf>
    <xf numFmtId="180" fontId="14" fillId="0" borderId="13" xfId="0" applyNumberFormat="1" applyFont="1" applyBorder="1" applyAlignment="1">
      <alignment/>
    </xf>
    <xf numFmtId="180" fontId="14" fillId="0" borderId="13" xfId="0" applyNumberFormat="1" applyFont="1" applyBorder="1" applyAlignment="1">
      <alignment/>
    </xf>
    <xf numFmtId="180" fontId="9" fillId="0" borderId="15" xfId="0" applyNumberFormat="1" applyFont="1" applyBorder="1" applyAlignment="1">
      <alignment/>
    </xf>
    <xf numFmtId="180" fontId="9" fillId="0" borderId="23" xfId="60" applyNumberFormat="1" applyFont="1" applyFill="1" applyBorder="1" applyAlignment="1">
      <alignment horizontal="right"/>
      <protection/>
    </xf>
    <xf numFmtId="180" fontId="9" fillId="0" borderId="12" xfId="60" applyNumberFormat="1" applyFont="1" applyFill="1" applyBorder="1" applyAlignment="1">
      <alignment horizontal="right"/>
      <protection/>
    </xf>
    <xf numFmtId="180" fontId="6" fillId="0" borderId="23" xfId="60" applyNumberFormat="1" applyFont="1" applyFill="1" applyBorder="1" applyAlignment="1">
      <alignment horizontal="right"/>
      <protection/>
    </xf>
    <xf numFmtId="180" fontId="6" fillId="0" borderId="12" xfId="60" applyNumberFormat="1" applyFont="1" applyFill="1" applyBorder="1" applyAlignment="1">
      <alignment horizontal="right"/>
      <protection/>
    </xf>
    <xf numFmtId="180" fontId="73" fillId="0" borderId="12" xfId="0" applyNumberFormat="1" applyFont="1" applyFill="1" applyBorder="1" applyAlignment="1">
      <alignment/>
    </xf>
    <xf numFmtId="180" fontId="6" fillId="0" borderId="13" xfId="60" applyNumberFormat="1" applyFont="1" applyFill="1" applyBorder="1" applyAlignment="1">
      <alignment horizontal="right"/>
      <protection/>
    </xf>
    <xf numFmtId="0" fontId="13" fillId="33" borderId="20" xfId="0" applyFont="1" applyFill="1" applyBorder="1" applyAlignment="1" applyProtection="1">
      <alignment horizontal="center" vertical="center" wrapText="1"/>
      <protection/>
    </xf>
    <xf numFmtId="0" fontId="7" fillId="33" borderId="19" xfId="0" applyFont="1" applyFill="1" applyBorder="1" applyAlignment="1">
      <alignment/>
    </xf>
    <xf numFmtId="0" fontId="13" fillId="33" borderId="33" xfId="0" applyFont="1" applyFill="1" applyBorder="1" applyAlignment="1" applyProtection="1">
      <alignment horizontal="center" vertical="center" wrapText="1"/>
      <protection/>
    </xf>
    <xf numFmtId="0" fontId="13" fillId="33" borderId="16" xfId="0" applyFont="1" applyFill="1" applyBorder="1" applyAlignment="1" applyProtection="1">
      <alignment horizontal="center" vertical="center"/>
      <protection/>
    </xf>
    <xf numFmtId="0" fontId="13" fillId="33" borderId="4" xfId="0" applyFont="1" applyFill="1" applyBorder="1" applyAlignment="1" applyProtection="1">
      <alignment horizontal="center" vertical="center"/>
      <protection/>
    </xf>
    <xf numFmtId="0" fontId="9" fillId="0" borderId="15" xfId="0" applyFont="1" applyBorder="1" applyAlignment="1" applyProtection="1">
      <alignment horizontal="center" vertical="center" wrapText="1"/>
      <protection/>
    </xf>
    <xf numFmtId="0" fontId="9" fillId="0" borderId="34" xfId="0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 wrapText="1"/>
      <protection/>
    </xf>
    <xf numFmtId="0" fontId="7" fillId="33" borderId="19" xfId="0" applyFont="1" applyFill="1" applyBorder="1" applyAlignment="1">
      <alignment/>
    </xf>
    <xf numFmtId="0" fontId="9" fillId="0" borderId="14" xfId="0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center" vertical="center"/>
      <protection/>
    </xf>
    <xf numFmtId="0" fontId="13" fillId="33" borderId="20" xfId="0" applyFont="1" applyFill="1" applyBorder="1" applyAlignment="1" applyProtection="1">
      <alignment horizontal="center" vertical="center" wrapText="1"/>
      <protection/>
    </xf>
    <xf numFmtId="0" fontId="30" fillId="33" borderId="19" xfId="0" applyFont="1" applyFill="1" applyBorder="1" applyAlignment="1">
      <alignment/>
    </xf>
    <xf numFmtId="0" fontId="19" fillId="33" borderId="16" xfId="0" applyFont="1" applyFill="1" applyBorder="1" applyAlignment="1" applyProtection="1">
      <alignment horizontal="center" vertical="center" wrapText="1"/>
      <protection/>
    </xf>
    <xf numFmtId="0" fontId="19" fillId="33" borderId="4" xfId="0" applyFont="1" applyFill="1" applyBorder="1" applyAlignment="1" applyProtection="1">
      <alignment horizontal="center" vertical="center" wrapText="1"/>
      <protection/>
    </xf>
    <xf numFmtId="0" fontId="19" fillId="33" borderId="17" xfId="0" applyFont="1" applyFill="1" applyBorder="1" applyAlignment="1" applyProtection="1">
      <alignment horizontal="center" vertical="center" wrapText="1"/>
      <protection/>
    </xf>
    <xf numFmtId="0" fontId="27" fillId="0" borderId="16" xfId="0" applyFont="1" applyBorder="1" applyAlignment="1">
      <alignment horizontal="center"/>
    </xf>
    <xf numFmtId="0" fontId="27" fillId="0" borderId="4" xfId="0" applyFont="1" applyBorder="1" applyAlignment="1">
      <alignment horizontal="center"/>
    </xf>
    <xf numFmtId="0" fontId="27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10" fillId="33" borderId="20" xfId="0" applyFont="1" applyFill="1" applyBorder="1" applyAlignment="1">
      <alignment horizontal="center" vertical="center" wrapText="1"/>
    </xf>
    <xf numFmtId="0" fontId="10" fillId="33" borderId="19" xfId="0" applyFont="1" applyFill="1" applyBorder="1" applyAlignment="1">
      <alignment horizontal="center" vertical="center" wrapText="1"/>
    </xf>
    <xf numFmtId="0" fontId="10" fillId="33" borderId="33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 wrapText="1"/>
    </xf>
    <xf numFmtId="0" fontId="10" fillId="33" borderId="22" xfId="0" applyFont="1" applyFill="1" applyBorder="1" applyAlignment="1">
      <alignment horizontal="center" vertical="center" wrapText="1"/>
    </xf>
    <xf numFmtId="0" fontId="10" fillId="33" borderId="35" xfId="0" applyFont="1" applyFill="1" applyBorder="1" applyAlignment="1">
      <alignment horizontal="center" vertical="center" wrapText="1"/>
    </xf>
    <xf numFmtId="0" fontId="10" fillId="33" borderId="21" xfId="0" applyFont="1" applyFill="1" applyBorder="1" applyAlignment="1">
      <alignment horizontal="center" vertical="center" wrapText="1"/>
    </xf>
    <xf numFmtId="0" fontId="10" fillId="33" borderId="36" xfId="0" applyFont="1" applyFill="1" applyBorder="1" applyAlignment="1">
      <alignment horizontal="center" vertical="center" wrapText="1"/>
    </xf>
    <xf numFmtId="0" fontId="10" fillId="33" borderId="37" xfId="0" applyFont="1" applyFill="1" applyBorder="1" applyAlignment="1">
      <alignment horizontal="center" vertical="center" wrapText="1"/>
    </xf>
    <xf numFmtId="0" fontId="10" fillId="33" borderId="38" xfId="0" applyFont="1" applyFill="1" applyBorder="1" applyAlignment="1">
      <alignment horizontal="center" vertical="center" wrapText="1"/>
    </xf>
    <xf numFmtId="0" fontId="20" fillId="34" borderId="16" xfId="0" applyFont="1" applyFill="1" applyBorder="1" applyAlignment="1">
      <alignment horizontal="center" vertical="center" wrapText="1"/>
    </xf>
    <xf numFmtId="0" fontId="20" fillId="34" borderId="17" xfId="0" applyFont="1" applyFill="1" applyBorder="1" applyAlignment="1">
      <alignment horizontal="center" vertical="center" wrapText="1"/>
    </xf>
    <xf numFmtId="3" fontId="10" fillId="33" borderId="14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9" fillId="34" borderId="16" xfId="0" applyFont="1" applyFill="1" applyBorder="1" applyAlignment="1" applyProtection="1">
      <alignment horizontal="center" vertical="center" wrapText="1"/>
      <protection/>
    </xf>
    <xf numFmtId="0" fontId="19" fillId="34" borderId="17" xfId="0" applyFont="1" applyFill="1" applyBorder="1" applyAlignment="1" applyProtection="1">
      <alignment horizontal="center" vertical="center" wrapText="1"/>
      <protection/>
    </xf>
    <xf numFmtId="0" fontId="9" fillId="0" borderId="22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</cellXfs>
  <cellStyles count="53">
    <cellStyle name="Normal" xfId="0"/>
    <cellStyle name="??_kc-elec system check list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er1" xfId="50"/>
    <cellStyle name="Header2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_2013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G30"/>
  <sheetViews>
    <sheetView zoomScalePageLayoutView="0" workbookViewId="0" topLeftCell="A1">
      <selection activeCell="A1" sqref="A1"/>
    </sheetView>
  </sheetViews>
  <sheetFormatPr defaultColWidth="8.72265625" defaultRowHeight="20.25" customHeight="1"/>
  <cols>
    <col min="1" max="1" width="4.18359375" style="36" customWidth="1"/>
    <col min="2" max="2" width="60.8125" style="36" customWidth="1"/>
    <col min="3" max="3" width="11.453125" style="36" customWidth="1"/>
    <col min="4" max="4" width="13.36328125" style="36" customWidth="1"/>
    <col min="5" max="5" width="12.6328125" style="36" customWidth="1"/>
    <col min="6" max="6" width="8.90625" style="36" customWidth="1"/>
    <col min="7" max="7" width="10.0859375" style="36" bestFit="1" customWidth="1"/>
    <col min="8" max="16384" width="8.90625" style="36" customWidth="1"/>
  </cols>
  <sheetData>
    <row r="1" ht="15" customHeight="1">
      <c r="B1" s="37" t="s">
        <v>7</v>
      </c>
    </row>
    <row r="2" spans="2:5" ht="29.25" customHeight="1">
      <c r="B2" s="38" t="s">
        <v>125</v>
      </c>
      <c r="C2" s="39"/>
      <c r="D2" s="40"/>
      <c r="E2" s="40"/>
    </row>
    <row r="3" ht="14.25" customHeight="1">
      <c r="E3" s="41" t="s">
        <v>66</v>
      </c>
    </row>
    <row r="4" spans="1:6" ht="31.5" customHeight="1">
      <c r="A4" s="226" t="s">
        <v>37</v>
      </c>
      <c r="B4" s="226" t="s">
        <v>38</v>
      </c>
      <c r="C4" s="226" t="s">
        <v>126</v>
      </c>
      <c r="D4" s="229" t="s">
        <v>127</v>
      </c>
      <c r="E4" s="230"/>
      <c r="F4" s="231" t="s">
        <v>128</v>
      </c>
    </row>
    <row r="5" spans="1:6" ht="31.5" customHeight="1">
      <c r="A5" s="227"/>
      <c r="B5" s="227"/>
      <c r="C5" s="228"/>
      <c r="D5" s="42" t="s">
        <v>67</v>
      </c>
      <c r="E5" s="59" t="s">
        <v>68</v>
      </c>
      <c r="F5" s="232"/>
    </row>
    <row r="6" spans="1:6" ht="18" customHeight="1">
      <c r="A6" s="47" t="s">
        <v>10</v>
      </c>
      <c r="B6" s="47" t="s">
        <v>11</v>
      </c>
      <c r="C6" s="55">
        <v>1</v>
      </c>
      <c r="D6" s="55">
        <v>2</v>
      </c>
      <c r="E6" s="60">
        <v>3</v>
      </c>
      <c r="F6" s="47">
        <v>4</v>
      </c>
    </row>
    <row r="7" spans="1:7" ht="15.75">
      <c r="A7" s="43"/>
      <c r="B7" s="84" t="s">
        <v>63</v>
      </c>
      <c r="C7" s="85">
        <v>105.992200875522</v>
      </c>
      <c r="D7" s="85">
        <v>101.107017701251</v>
      </c>
      <c r="E7" s="86">
        <v>110.313897238622</v>
      </c>
      <c r="F7" s="87">
        <v>108.300972904503</v>
      </c>
      <c r="G7" s="45"/>
    </row>
    <row r="8" spans="1:6" ht="15.75">
      <c r="A8" s="44" t="s">
        <v>39</v>
      </c>
      <c r="B8" s="88" t="s">
        <v>41</v>
      </c>
      <c r="C8" s="89"/>
      <c r="D8" s="90"/>
      <c r="E8" s="91"/>
      <c r="F8" s="92"/>
    </row>
    <row r="9" spans="1:6" ht="15.75">
      <c r="A9" s="82">
        <v>1</v>
      </c>
      <c r="B9" s="93" t="s">
        <v>59</v>
      </c>
      <c r="C9" s="94">
        <v>120.357967461944</v>
      </c>
      <c r="D9" s="94">
        <v>94.3232863453109</v>
      </c>
      <c r="E9" s="95">
        <v>110.889014879048</v>
      </c>
      <c r="F9" s="92">
        <v>116.228104560071</v>
      </c>
    </row>
    <row r="10" spans="1:6" ht="15.75">
      <c r="A10" s="82">
        <v>2</v>
      </c>
      <c r="B10" s="93" t="s">
        <v>60</v>
      </c>
      <c r="C10" s="94">
        <v>105.765286890194</v>
      </c>
      <c r="D10" s="94">
        <v>101.225269300598</v>
      </c>
      <c r="E10" s="95">
        <v>110.270922851148</v>
      </c>
      <c r="F10" s="92">
        <v>108.199477602747</v>
      </c>
    </row>
    <row r="11" spans="1:6" ht="15.75">
      <c r="A11" s="82">
        <v>3</v>
      </c>
      <c r="B11" s="93" t="s">
        <v>61</v>
      </c>
      <c r="C11" s="94">
        <v>103.708602972178</v>
      </c>
      <c r="D11" s="94">
        <v>101.732450652696</v>
      </c>
      <c r="E11" s="95">
        <v>117.325097889436</v>
      </c>
      <c r="F11" s="92">
        <v>106.25970332825</v>
      </c>
    </row>
    <row r="12" spans="1:6" ht="15.75">
      <c r="A12" s="82">
        <v>4</v>
      </c>
      <c r="B12" s="93" t="s">
        <v>62</v>
      </c>
      <c r="C12" s="94">
        <v>100</v>
      </c>
      <c r="D12" s="94">
        <v>102.115969137246</v>
      </c>
      <c r="E12" s="95">
        <v>103.128689492326</v>
      </c>
      <c r="F12" s="92">
        <v>100.695990255135</v>
      </c>
    </row>
    <row r="13" spans="1:6" ht="15.75">
      <c r="A13" s="44" t="s">
        <v>40</v>
      </c>
      <c r="B13" s="88" t="s">
        <v>42</v>
      </c>
      <c r="C13" s="89"/>
      <c r="D13" s="89"/>
      <c r="E13" s="96"/>
      <c r="F13" s="92"/>
    </row>
    <row r="14" spans="1:6" ht="15.75">
      <c r="A14" s="82">
        <v>1</v>
      </c>
      <c r="B14" s="97" t="s">
        <v>43</v>
      </c>
      <c r="C14" s="94">
        <v>120.357967461944</v>
      </c>
      <c r="D14" s="94">
        <v>94.3232863453109</v>
      </c>
      <c r="E14" s="95">
        <v>110.889014879048</v>
      </c>
      <c r="F14" s="92">
        <v>116.228104560071</v>
      </c>
    </row>
    <row r="15" spans="1:6" ht="15.75">
      <c r="A15" s="82">
        <f>A14+1</f>
        <v>2</v>
      </c>
      <c r="B15" s="97" t="s">
        <v>44</v>
      </c>
      <c r="C15" s="94">
        <v>105.254951437981</v>
      </c>
      <c r="D15" s="94">
        <v>100.91011237389</v>
      </c>
      <c r="E15" s="95">
        <v>112.897729743719</v>
      </c>
      <c r="F15" s="92">
        <v>108.909011094819</v>
      </c>
    </row>
    <row r="16" spans="1:6" ht="15.75">
      <c r="A16" s="82">
        <f aca="true" t="shared" si="0" ref="A16:A29">A15+1</f>
        <v>3</v>
      </c>
      <c r="B16" s="97" t="s">
        <v>45</v>
      </c>
      <c r="C16" s="94">
        <v>118.285714285714</v>
      </c>
      <c r="D16" s="94">
        <v>102.053140096618</v>
      </c>
      <c r="E16" s="95">
        <v>112.292358803987</v>
      </c>
      <c r="F16" s="92">
        <v>94.155526413654</v>
      </c>
    </row>
    <row r="17" spans="1:6" ht="15.75">
      <c r="A17" s="82">
        <f t="shared" si="0"/>
        <v>4</v>
      </c>
      <c r="B17" s="97" t="s">
        <v>46</v>
      </c>
      <c r="C17" s="94">
        <v>85.9594037043183</v>
      </c>
      <c r="D17" s="94">
        <v>103.041534229945</v>
      </c>
      <c r="E17" s="95">
        <v>89.0628728286171</v>
      </c>
      <c r="F17" s="92">
        <v>101.345044846278</v>
      </c>
    </row>
    <row r="18" spans="1:6" ht="15.75">
      <c r="A18" s="82">
        <f t="shared" si="0"/>
        <v>5</v>
      </c>
      <c r="B18" s="97" t="s">
        <v>47</v>
      </c>
      <c r="C18" s="94">
        <v>100.309889753075</v>
      </c>
      <c r="D18" s="94">
        <v>100.177182842214</v>
      </c>
      <c r="E18" s="95">
        <v>114.868728211666</v>
      </c>
      <c r="F18" s="92">
        <v>110.562769434295</v>
      </c>
    </row>
    <row r="19" spans="1:6" ht="15.75">
      <c r="A19" s="82">
        <f t="shared" si="0"/>
        <v>6</v>
      </c>
      <c r="B19" s="97" t="s">
        <v>48</v>
      </c>
      <c r="C19" s="94">
        <v>110.082653044151</v>
      </c>
      <c r="D19" s="94">
        <v>100.370239576443</v>
      </c>
      <c r="E19" s="95">
        <v>113.084895177193</v>
      </c>
      <c r="F19" s="92">
        <v>111.204431105112</v>
      </c>
    </row>
    <row r="20" spans="1:6" ht="15.75">
      <c r="A20" s="82">
        <f t="shared" si="0"/>
        <v>7</v>
      </c>
      <c r="B20" s="97" t="s">
        <v>49</v>
      </c>
      <c r="C20" s="94">
        <v>100.359936150269</v>
      </c>
      <c r="D20" s="94">
        <v>103.012612509143</v>
      </c>
      <c r="E20" s="95">
        <v>104.284009912416</v>
      </c>
      <c r="F20" s="92">
        <v>100.490404362717</v>
      </c>
    </row>
    <row r="21" spans="1:6" ht="15.75">
      <c r="A21" s="82">
        <f t="shared" si="0"/>
        <v>8</v>
      </c>
      <c r="B21" s="97" t="s">
        <v>50</v>
      </c>
      <c r="C21" s="94">
        <v>115.837462037757</v>
      </c>
      <c r="D21" s="94">
        <v>97.7106216845044</v>
      </c>
      <c r="E21" s="95">
        <v>119.776391834157</v>
      </c>
      <c r="F21" s="92">
        <v>112.238039137835</v>
      </c>
    </row>
    <row r="22" spans="1:6" ht="15.75">
      <c r="A22" s="82">
        <f t="shared" si="0"/>
        <v>9</v>
      </c>
      <c r="B22" s="97" t="s">
        <v>51</v>
      </c>
      <c r="C22" s="94">
        <v>121.162045406032</v>
      </c>
      <c r="D22" s="94">
        <v>98.8914488488514</v>
      </c>
      <c r="E22" s="95">
        <v>104.689939653558</v>
      </c>
      <c r="F22" s="92">
        <v>113.65526009758</v>
      </c>
    </row>
    <row r="23" spans="1:6" ht="15.75">
      <c r="A23" s="82">
        <f t="shared" si="0"/>
        <v>10</v>
      </c>
      <c r="B23" s="97" t="s">
        <v>52</v>
      </c>
      <c r="C23" s="94">
        <v>114.399960997521</v>
      </c>
      <c r="D23" s="94">
        <v>105.462445182753</v>
      </c>
      <c r="E23" s="95">
        <v>112.8896084109</v>
      </c>
      <c r="F23" s="92">
        <v>127.226418912098</v>
      </c>
    </row>
    <row r="24" spans="1:6" ht="15.75">
      <c r="A24" s="82">
        <f t="shared" si="0"/>
        <v>11</v>
      </c>
      <c r="B24" s="97" t="s">
        <v>53</v>
      </c>
      <c r="C24" s="94">
        <v>83.1604047264538</v>
      </c>
      <c r="D24" s="94">
        <v>104.312187884586</v>
      </c>
      <c r="E24" s="95">
        <v>92.0286039054654</v>
      </c>
      <c r="F24" s="92">
        <v>85.8738892287974</v>
      </c>
    </row>
    <row r="25" spans="1:6" ht="15.75">
      <c r="A25" s="82">
        <f t="shared" si="0"/>
        <v>12</v>
      </c>
      <c r="B25" s="97" t="s">
        <v>54</v>
      </c>
      <c r="C25" s="94">
        <v>129.557527920902</v>
      </c>
      <c r="D25" s="94">
        <v>100.471683933364</v>
      </c>
      <c r="E25" s="95">
        <v>131.081885349656</v>
      </c>
      <c r="F25" s="92">
        <v>126.679142485654</v>
      </c>
    </row>
    <row r="26" spans="1:6" ht="15.75">
      <c r="A26" s="82">
        <f t="shared" si="0"/>
        <v>13</v>
      </c>
      <c r="B26" s="97" t="s">
        <v>55</v>
      </c>
      <c r="C26" s="94">
        <v>116.595262671368</v>
      </c>
      <c r="D26" s="94">
        <v>106.143365005018</v>
      </c>
      <c r="E26" s="95">
        <v>105.748517672495</v>
      </c>
      <c r="F26" s="92">
        <v>116.694695385259</v>
      </c>
    </row>
    <row r="27" spans="1:6" ht="15.75">
      <c r="A27" s="82">
        <f t="shared" si="0"/>
        <v>14</v>
      </c>
      <c r="B27" s="97" t="s">
        <v>56</v>
      </c>
      <c r="C27" s="94">
        <v>108.703663944393</v>
      </c>
      <c r="D27" s="94">
        <v>97.9766738177344</v>
      </c>
      <c r="E27" s="95">
        <v>116.262393377831</v>
      </c>
      <c r="F27" s="92">
        <v>112.021365128239</v>
      </c>
    </row>
    <row r="28" spans="1:6" ht="15.75">
      <c r="A28" s="82">
        <f t="shared" si="0"/>
        <v>15</v>
      </c>
      <c r="B28" s="97" t="s">
        <v>57</v>
      </c>
      <c r="C28" s="94">
        <v>103.708602972178</v>
      </c>
      <c r="D28" s="94">
        <v>101.732450652696</v>
      </c>
      <c r="E28" s="95">
        <v>117.325097889436</v>
      </c>
      <c r="F28" s="92">
        <v>106.25970332825</v>
      </c>
    </row>
    <row r="29" spans="1:6" ht="15.75">
      <c r="A29" s="83">
        <f t="shared" si="0"/>
        <v>16</v>
      </c>
      <c r="B29" s="98" t="s">
        <v>58</v>
      </c>
      <c r="C29" s="99">
        <v>100</v>
      </c>
      <c r="D29" s="99">
        <v>102.115969137246</v>
      </c>
      <c r="E29" s="100">
        <v>103.128689492326</v>
      </c>
      <c r="F29" s="101">
        <v>100.695990255135</v>
      </c>
    </row>
    <row r="30" ht="15.75">
      <c r="B30" s="159" t="s">
        <v>145</v>
      </c>
    </row>
  </sheetData>
  <sheetProtection/>
  <mergeCells count="5">
    <mergeCell ref="A4:A5"/>
    <mergeCell ref="B4:B5"/>
    <mergeCell ref="C4:C5"/>
    <mergeCell ref="D4:E4"/>
    <mergeCell ref="F4:F5"/>
  </mergeCells>
  <printOptions/>
  <pageMargins left="0.93" right="0.16" top="0.69" bottom="0.4" header="0.17" footer="0.16"/>
  <pageSetup horizontalDpi="600" verticalDpi="600" orientation="landscape" paperSize="9" r:id="rId1"/>
  <headerFooter alignWithMargins="0"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6.18359375" defaultRowHeight="16.5"/>
  <cols>
    <col min="1" max="1" width="20.18359375" style="1" customWidth="1"/>
    <col min="2" max="2" width="0.9140625" style="1" customWidth="1"/>
    <col min="3" max="3" width="21.8125" style="1" customWidth="1"/>
    <col min="4" max="16384" width="6.18359375" style="1" customWidth="1"/>
  </cols>
  <sheetData>
    <row r="1" spans="1:3" ht="16.5">
      <c r="A1" s="2"/>
      <c r="C1" s="2"/>
    </row>
    <row r="2" ht="17.25" thickBot="1">
      <c r="A2" s="2"/>
    </row>
    <row r="3" spans="1:3" ht="17.25" thickBot="1">
      <c r="A3" s="2"/>
      <c r="C3" s="2"/>
    </row>
    <row r="4" spans="1:3" ht="16.5">
      <c r="A4" s="2"/>
      <c r="C4" s="2"/>
    </row>
    <row r="5" ht="16.5">
      <c r="C5" s="2"/>
    </row>
    <row r="6" ht="17.25" thickBot="1">
      <c r="C6" s="2"/>
    </row>
    <row r="7" spans="1:3" ht="16.5">
      <c r="A7" s="2"/>
      <c r="C7" s="2"/>
    </row>
    <row r="8" spans="1:3" ht="16.5">
      <c r="A8" s="2"/>
      <c r="C8" s="2"/>
    </row>
    <row r="9" spans="1:3" ht="16.5">
      <c r="A9" s="2"/>
      <c r="C9" s="2"/>
    </row>
    <row r="10" spans="1:3" ht="16.5">
      <c r="A10" s="2"/>
      <c r="C10" s="2"/>
    </row>
    <row r="11" spans="1:3" ht="17.25" thickBot="1">
      <c r="A11" s="2"/>
      <c r="C11" s="2"/>
    </row>
    <row r="12" ht="16.5">
      <c r="C12" s="2"/>
    </row>
    <row r="13" ht="17.25" thickBot="1">
      <c r="C13" s="2"/>
    </row>
    <row r="14" spans="1:3" ht="17.25" thickBot="1">
      <c r="A14" s="2"/>
      <c r="C14" s="2"/>
    </row>
    <row r="15" ht="16.5">
      <c r="A15" s="2"/>
    </row>
    <row r="16" ht="17.25" thickBot="1">
      <c r="A16" s="2"/>
    </row>
    <row r="17" spans="1:3" ht="17.25" thickBot="1">
      <c r="A17" s="2"/>
      <c r="C17" s="2"/>
    </row>
    <row r="18" ht="16.5">
      <c r="C18" s="2"/>
    </row>
    <row r="19" ht="16.5">
      <c r="C19" s="2"/>
    </row>
    <row r="20" spans="1:3" ht="16.5">
      <c r="A20" s="2"/>
      <c r="C20" s="2"/>
    </row>
    <row r="21" spans="1:3" ht="16.5">
      <c r="A21" s="2"/>
      <c r="C21" s="2"/>
    </row>
    <row r="22" spans="1:3" ht="16.5">
      <c r="A22" s="2"/>
      <c r="C22" s="2"/>
    </row>
    <row r="23" spans="1:3" ht="16.5">
      <c r="A23" s="2"/>
      <c r="C23" s="2"/>
    </row>
    <row r="24" ht="16.5">
      <c r="A24" s="2"/>
    </row>
    <row r="25" ht="16.5">
      <c r="A25" s="2"/>
    </row>
    <row r="26" spans="1:3" ht="17.25" thickBot="1">
      <c r="A26" s="2"/>
      <c r="C26" s="2"/>
    </row>
    <row r="27" spans="1:3" ht="16.5">
      <c r="A27" s="2"/>
      <c r="C27" s="2"/>
    </row>
    <row r="28" spans="1:3" ht="16.5">
      <c r="A28" s="2"/>
      <c r="C28" s="2"/>
    </row>
    <row r="29" spans="1:3" ht="16.5">
      <c r="A29" s="2"/>
      <c r="C29" s="2"/>
    </row>
    <row r="30" spans="1:3" ht="16.5">
      <c r="A30" s="2"/>
      <c r="C30" s="2"/>
    </row>
    <row r="31" spans="1:3" ht="16.5">
      <c r="A31" s="2"/>
      <c r="C31" s="2"/>
    </row>
    <row r="32" spans="1:3" ht="16.5">
      <c r="A32" s="2"/>
      <c r="C32" s="2"/>
    </row>
    <row r="33" spans="1:3" ht="16.5">
      <c r="A33" s="2"/>
      <c r="C33" s="2"/>
    </row>
    <row r="34" spans="1:3" ht="16.5">
      <c r="A34" s="2"/>
      <c r="C34" s="2"/>
    </row>
    <row r="35" spans="1:3" ht="16.5">
      <c r="A35" s="2"/>
      <c r="C35" s="2"/>
    </row>
    <row r="36" spans="1:3" ht="16.5">
      <c r="A36" s="2"/>
      <c r="C36" s="2"/>
    </row>
    <row r="37" ht="16.5">
      <c r="A37" s="2"/>
    </row>
    <row r="38" ht="16.5">
      <c r="A38" s="2"/>
    </row>
    <row r="39" spans="1:3" ht="16.5">
      <c r="A39" s="2"/>
      <c r="C39" s="2"/>
    </row>
    <row r="40" spans="1:3" ht="16.5">
      <c r="A40" s="2"/>
      <c r="C40" s="2"/>
    </row>
    <row r="41" spans="1:3" ht="16.5">
      <c r="A41" s="2"/>
      <c r="C41" s="2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E16"/>
  <sheetViews>
    <sheetView zoomScalePageLayoutView="0" workbookViewId="0" topLeftCell="A1">
      <selection activeCell="A1" sqref="A1"/>
    </sheetView>
  </sheetViews>
  <sheetFormatPr defaultColWidth="8.72265625" defaultRowHeight="16.5"/>
  <cols>
    <col min="1" max="1" width="4.6328125" style="36" customWidth="1"/>
    <col min="2" max="2" width="47.453125" style="36" bestFit="1" customWidth="1"/>
    <col min="3" max="4" width="12.90625" style="36" bestFit="1" customWidth="1"/>
    <col min="5" max="5" width="10.0859375" style="36" bestFit="1" customWidth="1"/>
    <col min="6" max="16384" width="8.90625" style="36" customWidth="1"/>
  </cols>
  <sheetData>
    <row r="1" ht="15" customHeight="1">
      <c r="B1" s="37" t="s">
        <v>7</v>
      </c>
    </row>
    <row r="2" spans="2:5" ht="29.25" customHeight="1">
      <c r="B2" s="233" t="s">
        <v>190</v>
      </c>
      <c r="C2" s="233"/>
      <c r="D2" s="233"/>
      <c r="E2" s="233"/>
    </row>
    <row r="3" spans="4:5" ht="14.25" customHeight="1">
      <c r="D3" s="234" t="s">
        <v>187</v>
      </c>
      <c r="E3" s="234"/>
    </row>
    <row r="4" spans="1:5" ht="15.75" customHeight="1">
      <c r="A4" s="226" t="s">
        <v>37</v>
      </c>
      <c r="B4" s="226" t="s">
        <v>38</v>
      </c>
      <c r="C4" s="236" t="s">
        <v>140</v>
      </c>
      <c r="D4" s="236" t="s">
        <v>191</v>
      </c>
      <c r="E4" s="236" t="s">
        <v>192</v>
      </c>
    </row>
    <row r="5" spans="1:5" ht="15.75">
      <c r="A5" s="235"/>
      <c r="B5" s="235"/>
      <c r="C5" s="236"/>
      <c r="D5" s="236"/>
      <c r="E5" s="236"/>
    </row>
    <row r="6" spans="1:5" ht="15.75">
      <c r="A6" s="47" t="s">
        <v>10</v>
      </c>
      <c r="B6" s="47" t="s">
        <v>11</v>
      </c>
      <c r="C6" s="47">
        <v>1</v>
      </c>
      <c r="D6" s="47">
        <v>2</v>
      </c>
      <c r="E6" s="47">
        <v>3</v>
      </c>
    </row>
    <row r="7" spans="1:5" ht="42" customHeight="1">
      <c r="A7" s="196" t="s">
        <v>39</v>
      </c>
      <c r="B7" s="197" t="s">
        <v>188</v>
      </c>
      <c r="C7" s="198">
        <v>214136474</v>
      </c>
      <c r="D7" s="198">
        <v>190235421</v>
      </c>
      <c r="E7" s="199">
        <f aca="true" t="shared" si="0" ref="E7:E16">C7/D7*100</f>
        <v>112.56393413716577</v>
      </c>
    </row>
    <row r="8" spans="1:5" ht="29.25" customHeight="1">
      <c r="A8" s="200">
        <v>1</v>
      </c>
      <c r="B8" s="9" t="s">
        <v>193</v>
      </c>
      <c r="C8" s="201">
        <v>790799</v>
      </c>
      <c r="D8" s="201">
        <v>577107</v>
      </c>
      <c r="E8" s="202">
        <f t="shared" si="0"/>
        <v>137.0281420949668</v>
      </c>
    </row>
    <row r="9" spans="1:5" ht="29.25" customHeight="1">
      <c r="A9" s="200">
        <v>2</v>
      </c>
      <c r="B9" s="9" t="s">
        <v>194</v>
      </c>
      <c r="C9" s="201">
        <v>210492081</v>
      </c>
      <c r="D9" s="201">
        <v>187005730</v>
      </c>
      <c r="E9" s="202">
        <f t="shared" si="0"/>
        <v>112.55916115511542</v>
      </c>
    </row>
    <row r="10" spans="1:5" ht="29.25" customHeight="1">
      <c r="A10" s="200">
        <v>3</v>
      </c>
      <c r="B10" s="9" t="s">
        <v>195</v>
      </c>
      <c r="C10" s="201">
        <v>2459119</v>
      </c>
      <c r="D10" s="201">
        <v>2339894</v>
      </c>
      <c r="E10" s="202">
        <f t="shared" si="0"/>
        <v>105.09531628355815</v>
      </c>
    </row>
    <row r="11" spans="1:5" ht="29.25" customHeight="1">
      <c r="A11" s="200">
        <v>4</v>
      </c>
      <c r="B11" s="203" t="s">
        <v>196</v>
      </c>
      <c r="C11" s="201">
        <v>394475</v>
      </c>
      <c r="D11" s="201">
        <v>312690</v>
      </c>
      <c r="E11" s="202">
        <f t="shared" si="0"/>
        <v>126.15529757907194</v>
      </c>
    </row>
    <row r="12" spans="1:5" ht="42" customHeight="1">
      <c r="A12" s="44" t="s">
        <v>39</v>
      </c>
      <c r="B12" s="204" t="s">
        <v>189</v>
      </c>
      <c r="C12" s="205">
        <v>270195645</v>
      </c>
      <c r="D12" s="205">
        <v>238556754</v>
      </c>
      <c r="E12" s="208">
        <f t="shared" si="0"/>
        <v>113.26262638533386</v>
      </c>
    </row>
    <row r="13" spans="1:5" ht="29.25" customHeight="1">
      <c r="A13" s="200">
        <v>1</v>
      </c>
      <c r="B13" s="9" t="s">
        <v>193</v>
      </c>
      <c r="C13" s="201">
        <v>1334416</v>
      </c>
      <c r="D13" s="201">
        <v>1045219</v>
      </c>
      <c r="E13" s="202">
        <f t="shared" si="0"/>
        <v>127.66855558500181</v>
      </c>
    </row>
    <row r="14" spans="1:5" ht="29.25" customHeight="1">
      <c r="A14" s="200">
        <f>A13+1</f>
        <v>2</v>
      </c>
      <c r="B14" s="9" t="s">
        <v>194</v>
      </c>
      <c r="C14" s="201">
        <v>264773479</v>
      </c>
      <c r="D14" s="201">
        <v>233856817</v>
      </c>
      <c r="E14" s="202">
        <f t="shared" si="0"/>
        <v>113.22033815246874</v>
      </c>
    </row>
    <row r="15" spans="1:5" ht="29.25" customHeight="1">
      <c r="A15" s="200">
        <f>A14+1</f>
        <v>3</v>
      </c>
      <c r="B15" s="9" t="s">
        <v>195</v>
      </c>
      <c r="C15" s="201">
        <v>3541998</v>
      </c>
      <c r="D15" s="201">
        <v>3233347</v>
      </c>
      <c r="E15" s="202">
        <f t="shared" si="0"/>
        <v>109.5458668679854</v>
      </c>
    </row>
    <row r="16" spans="1:5" ht="29.25" customHeight="1">
      <c r="A16" s="206">
        <v>4</v>
      </c>
      <c r="B16" s="203" t="s">
        <v>196</v>
      </c>
      <c r="C16" s="207">
        <v>545752</v>
      </c>
      <c r="D16" s="207">
        <v>421371</v>
      </c>
      <c r="E16" s="209">
        <f t="shared" si="0"/>
        <v>129.51816807516417</v>
      </c>
    </row>
  </sheetData>
  <sheetProtection/>
  <mergeCells count="7">
    <mergeCell ref="B2:E2"/>
    <mergeCell ref="D3:E3"/>
    <mergeCell ref="A4:A5"/>
    <mergeCell ref="B4:B5"/>
    <mergeCell ref="C4:C5"/>
    <mergeCell ref="D4:D5"/>
    <mergeCell ref="E4:E5"/>
  </mergeCells>
  <printOptions/>
  <pageMargins left="0.7" right="0.7" top="0.75" bottom="0.75" header="0.3" footer="0.3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6"/>
  <sheetViews>
    <sheetView zoomScalePageLayoutView="0" workbookViewId="0" topLeftCell="A1">
      <selection activeCell="A1" sqref="A1"/>
    </sheetView>
  </sheetViews>
  <sheetFormatPr defaultColWidth="8.72265625" defaultRowHeight="16.5"/>
  <cols>
    <col min="1" max="1" width="3.99609375" style="62" bestFit="1" customWidth="1"/>
    <col min="2" max="2" width="45.99609375" style="62" customWidth="1"/>
    <col min="3" max="3" width="6.453125" style="62" bestFit="1" customWidth="1"/>
    <col min="4" max="4" width="7.90625" style="62" customWidth="1"/>
    <col min="5" max="5" width="6.90625" style="62" customWidth="1"/>
    <col min="6" max="6" width="8.0859375" style="62" customWidth="1"/>
    <col min="7" max="8" width="7.99609375" style="62" customWidth="1"/>
    <col min="9" max="9" width="6.99609375" style="62" customWidth="1"/>
    <col min="10" max="10" width="6.54296875" style="62" customWidth="1"/>
    <col min="11" max="11" width="6.18359375" style="62" customWidth="1"/>
    <col min="12" max="16384" width="8.90625" style="62" customWidth="1"/>
  </cols>
  <sheetData>
    <row r="1" spans="1:8" ht="16.5">
      <c r="A1" s="161"/>
      <c r="B1" s="162" t="s">
        <v>7</v>
      </c>
      <c r="C1" s="162"/>
      <c r="D1" s="161"/>
      <c r="E1" s="161"/>
      <c r="F1" s="161"/>
      <c r="G1" s="161"/>
      <c r="H1" s="161"/>
    </row>
    <row r="2" spans="1:11" ht="18.75" customHeight="1">
      <c r="A2" s="161"/>
      <c r="B2" s="237" t="s">
        <v>175</v>
      </c>
      <c r="C2" s="237"/>
      <c r="D2" s="237"/>
      <c r="E2" s="237"/>
      <c r="F2" s="237"/>
      <c r="G2" s="237"/>
      <c r="H2" s="237"/>
      <c r="I2" s="237"/>
      <c r="J2" s="237"/>
      <c r="K2" s="237"/>
    </row>
    <row r="3" spans="1:8" ht="18.75">
      <c r="A3" s="161"/>
      <c r="B3" s="163"/>
      <c r="C3" s="163"/>
      <c r="D3" s="164"/>
      <c r="E3" s="165"/>
      <c r="F3" s="165"/>
      <c r="G3" s="165"/>
      <c r="H3" s="165"/>
    </row>
    <row r="4" spans="1:11" ht="16.5" customHeight="1">
      <c r="A4" s="238" t="s">
        <v>37</v>
      </c>
      <c r="B4" s="238" t="s">
        <v>64</v>
      </c>
      <c r="C4" s="238" t="s">
        <v>36</v>
      </c>
      <c r="D4" s="240" t="s">
        <v>146</v>
      </c>
      <c r="E4" s="241"/>
      <c r="F4" s="242"/>
      <c r="G4" s="240" t="s">
        <v>147</v>
      </c>
      <c r="H4" s="242"/>
      <c r="I4" s="243" t="s">
        <v>9</v>
      </c>
      <c r="J4" s="244"/>
      <c r="K4" s="245"/>
    </row>
    <row r="5" spans="1:11" ht="40.5" customHeight="1">
      <c r="A5" s="239"/>
      <c r="B5" s="239"/>
      <c r="C5" s="239"/>
      <c r="D5" s="166" t="s">
        <v>176</v>
      </c>
      <c r="E5" s="166" t="s">
        <v>177</v>
      </c>
      <c r="F5" s="166" t="s">
        <v>178</v>
      </c>
      <c r="G5" s="166" t="s">
        <v>179</v>
      </c>
      <c r="H5" s="167" t="s">
        <v>180</v>
      </c>
      <c r="I5" s="168" t="s">
        <v>181</v>
      </c>
      <c r="J5" s="168" t="s">
        <v>182</v>
      </c>
      <c r="K5" s="168" t="s">
        <v>183</v>
      </c>
    </row>
    <row r="6" spans="1:11" ht="16.5">
      <c r="A6" s="169" t="s">
        <v>10</v>
      </c>
      <c r="B6" s="169" t="s">
        <v>11</v>
      </c>
      <c r="C6" s="169" t="s">
        <v>65</v>
      </c>
      <c r="D6" s="169">
        <v>1</v>
      </c>
      <c r="E6" s="169">
        <v>2</v>
      </c>
      <c r="F6" s="169">
        <v>3</v>
      </c>
      <c r="G6" s="169">
        <v>4</v>
      </c>
      <c r="H6" s="169">
        <v>5</v>
      </c>
      <c r="I6" s="169">
        <v>6</v>
      </c>
      <c r="J6" s="169">
        <v>7</v>
      </c>
      <c r="K6" s="169">
        <v>8</v>
      </c>
    </row>
    <row r="7" spans="1:11" ht="16.5">
      <c r="A7" s="170">
        <v>1</v>
      </c>
      <c r="B7" s="171" t="s">
        <v>148</v>
      </c>
      <c r="C7" s="172" t="s">
        <v>149</v>
      </c>
      <c r="D7" s="173"/>
      <c r="E7" s="173"/>
      <c r="F7" s="173"/>
      <c r="G7" s="173"/>
      <c r="H7" s="173"/>
      <c r="I7" s="174"/>
      <c r="J7" s="174"/>
      <c r="K7" s="174"/>
    </row>
    <row r="8" spans="1:11" ht="16.5">
      <c r="A8" s="175">
        <v>2</v>
      </c>
      <c r="B8" s="176" t="s">
        <v>150</v>
      </c>
      <c r="C8" s="177" t="s">
        <v>12</v>
      </c>
      <c r="D8" s="178"/>
      <c r="E8" s="178"/>
      <c r="F8" s="178"/>
      <c r="G8" s="178"/>
      <c r="H8" s="178"/>
      <c r="I8" s="179"/>
      <c r="J8" s="179"/>
      <c r="K8" s="179"/>
    </row>
    <row r="9" spans="1:11" ht="16.5">
      <c r="A9" s="175">
        <v>3</v>
      </c>
      <c r="B9" s="180" t="s">
        <v>151</v>
      </c>
      <c r="C9" s="181" t="s">
        <v>12</v>
      </c>
      <c r="D9" s="178"/>
      <c r="E9" s="178"/>
      <c r="F9" s="178"/>
      <c r="G9" s="178"/>
      <c r="H9" s="178"/>
      <c r="I9" s="179"/>
      <c r="J9" s="179"/>
      <c r="K9" s="179"/>
    </row>
    <row r="10" spans="1:11" ht="16.5">
      <c r="A10" s="175">
        <v>4</v>
      </c>
      <c r="B10" s="180" t="s">
        <v>152</v>
      </c>
      <c r="C10" s="181" t="s">
        <v>12</v>
      </c>
      <c r="D10" s="178"/>
      <c r="E10" s="178"/>
      <c r="F10" s="178"/>
      <c r="G10" s="178"/>
      <c r="H10" s="178"/>
      <c r="I10" s="179"/>
      <c r="J10" s="179"/>
      <c r="K10" s="179"/>
    </row>
    <row r="11" spans="1:11" ht="16.5">
      <c r="A11" s="175">
        <f>A10+1</f>
        <v>5</v>
      </c>
      <c r="B11" s="180" t="s">
        <v>153</v>
      </c>
      <c r="C11" s="181" t="s">
        <v>12</v>
      </c>
      <c r="D11" s="178"/>
      <c r="E11" s="178"/>
      <c r="F11" s="178"/>
      <c r="G11" s="178"/>
      <c r="H11" s="178"/>
      <c r="I11" s="179"/>
      <c r="J11" s="179"/>
      <c r="K11" s="179"/>
    </row>
    <row r="12" spans="1:11" ht="16.5">
      <c r="A12" s="175">
        <f aca="true" t="shared" si="0" ref="A12:A26">A11+1</f>
        <v>6</v>
      </c>
      <c r="B12" s="180" t="s">
        <v>154</v>
      </c>
      <c r="C12" s="181" t="s">
        <v>12</v>
      </c>
      <c r="D12" s="178"/>
      <c r="E12" s="178"/>
      <c r="F12" s="178"/>
      <c r="G12" s="178"/>
      <c r="H12" s="178"/>
      <c r="I12" s="179"/>
      <c r="J12" s="179"/>
      <c r="K12" s="179"/>
    </row>
    <row r="13" spans="1:11" ht="16.5">
      <c r="A13" s="175">
        <f t="shared" si="0"/>
        <v>7</v>
      </c>
      <c r="B13" s="180" t="s">
        <v>119</v>
      </c>
      <c r="C13" s="181" t="s">
        <v>155</v>
      </c>
      <c r="D13" s="178"/>
      <c r="E13" s="178"/>
      <c r="F13" s="178"/>
      <c r="G13" s="178"/>
      <c r="H13" s="178"/>
      <c r="I13" s="179"/>
      <c r="J13" s="179"/>
      <c r="K13" s="179"/>
    </row>
    <row r="14" spans="1:11" ht="16.5">
      <c r="A14" s="175">
        <f t="shared" si="0"/>
        <v>8</v>
      </c>
      <c r="B14" s="180" t="s">
        <v>156</v>
      </c>
      <c r="C14" s="181" t="s">
        <v>157</v>
      </c>
      <c r="D14" s="178"/>
      <c r="E14" s="178"/>
      <c r="F14" s="178"/>
      <c r="G14" s="178"/>
      <c r="H14" s="178"/>
      <c r="I14" s="179"/>
      <c r="J14" s="179"/>
      <c r="K14" s="179"/>
    </row>
    <row r="15" spans="1:11" ht="16.5">
      <c r="A15" s="175">
        <f t="shared" si="0"/>
        <v>9</v>
      </c>
      <c r="B15" s="176" t="s">
        <v>158</v>
      </c>
      <c r="C15" s="177" t="s">
        <v>159</v>
      </c>
      <c r="D15" s="178"/>
      <c r="E15" s="178"/>
      <c r="F15" s="178"/>
      <c r="G15" s="178"/>
      <c r="H15" s="178"/>
      <c r="I15" s="179"/>
      <c r="J15" s="179"/>
      <c r="K15" s="179"/>
    </row>
    <row r="16" spans="1:11" ht="16.5">
      <c r="A16" s="175">
        <f t="shared" si="0"/>
        <v>10</v>
      </c>
      <c r="B16" s="180" t="s">
        <v>160</v>
      </c>
      <c r="C16" s="181" t="s">
        <v>12</v>
      </c>
      <c r="D16" s="178"/>
      <c r="E16" s="178"/>
      <c r="F16" s="178"/>
      <c r="G16" s="178"/>
      <c r="H16" s="178"/>
      <c r="I16" s="179"/>
      <c r="J16" s="179"/>
      <c r="K16" s="179"/>
    </row>
    <row r="17" spans="1:11" ht="16.5">
      <c r="A17" s="175">
        <f t="shared" si="0"/>
        <v>11</v>
      </c>
      <c r="B17" s="180" t="s">
        <v>161</v>
      </c>
      <c r="C17" s="181" t="s">
        <v>12</v>
      </c>
      <c r="D17" s="178"/>
      <c r="E17" s="178"/>
      <c r="F17" s="178"/>
      <c r="G17" s="178"/>
      <c r="H17" s="178"/>
      <c r="I17" s="179"/>
      <c r="J17" s="179"/>
      <c r="K17" s="179"/>
    </row>
    <row r="18" spans="1:11" ht="16.5">
      <c r="A18" s="175">
        <f t="shared" si="0"/>
        <v>12</v>
      </c>
      <c r="B18" s="180" t="s">
        <v>162</v>
      </c>
      <c r="C18" s="181" t="s">
        <v>12</v>
      </c>
      <c r="D18" s="178"/>
      <c r="E18" s="178"/>
      <c r="F18" s="178"/>
      <c r="G18" s="178"/>
      <c r="H18" s="178"/>
      <c r="I18" s="179"/>
      <c r="J18" s="179"/>
      <c r="K18" s="179"/>
    </row>
    <row r="19" spans="1:11" ht="16.5">
      <c r="A19" s="175">
        <f t="shared" si="0"/>
        <v>13</v>
      </c>
      <c r="B19" s="182" t="s">
        <v>163</v>
      </c>
      <c r="C19" s="181" t="s">
        <v>12</v>
      </c>
      <c r="D19" s="178"/>
      <c r="E19" s="178"/>
      <c r="F19" s="178"/>
      <c r="G19" s="178"/>
      <c r="H19" s="178"/>
      <c r="I19" s="179"/>
      <c r="J19" s="179"/>
      <c r="K19" s="179"/>
    </row>
    <row r="20" spans="1:11" ht="16.5">
      <c r="A20" s="175">
        <f t="shared" si="0"/>
        <v>14</v>
      </c>
      <c r="B20" s="180" t="s">
        <v>164</v>
      </c>
      <c r="C20" s="181" t="s">
        <v>12</v>
      </c>
      <c r="D20" s="178"/>
      <c r="E20" s="178"/>
      <c r="F20" s="178"/>
      <c r="G20" s="178"/>
      <c r="H20" s="178"/>
      <c r="I20" s="179"/>
      <c r="J20" s="179"/>
      <c r="K20" s="179"/>
    </row>
    <row r="21" spans="1:11" ht="16.5">
      <c r="A21" s="175">
        <f t="shared" si="0"/>
        <v>15</v>
      </c>
      <c r="B21" s="182" t="s">
        <v>165</v>
      </c>
      <c r="C21" s="181" t="s">
        <v>12</v>
      </c>
      <c r="D21" s="178"/>
      <c r="E21" s="178"/>
      <c r="F21" s="178"/>
      <c r="G21" s="178"/>
      <c r="H21" s="178"/>
      <c r="I21" s="179"/>
      <c r="J21" s="179"/>
      <c r="K21" s="179"/>
    </row>
    <row r="22" spans="1:11" ht="16.5">
      <c r="A22" s="175">
        <f t="shared" si="0"/>
        <v>16</v>
      </c>
      <c r="B22" s="180" t="s">
        <v>166</v>
      </c>
      <c r="C22" s="181" t="s">
        <v>167</v>
      </c>
      <c r="D22" s="178"/>
      <c r="E22" s="178"/>
      <c r="F22" s="178"/>
      <c r="G22" s="178"/>
      <c r="H22" s="178"/>
      <c r="I22" s="179"/>
      <c r="J22" s="179"/>
      <c r="K22" s="179"/>
    </row>
    <row r="23" spans="1:11" ht="16.5">
      <c r="A23" s="175">
        <f t="shared" si="0"/>
        <v>17</v>
      </c>
      <c r="B23" s="182" t="s">
        <v>168</v>
      </c>
      <c r="C23" s="181" t="s">
        <v>169</v>
      </c>
      <c r="D23" s="178"/>
      <c r="E23" s="178"/>
      <c r="F23" s="178"/>
      <c r="G23" s="178"/>
      <c r="H23" s="178"/>
      <c r="I23" s="179"/>
      <c r="J23" s="179"/>
      <c r="K23" s="179"/>
    </row>
    <row r="24" spans="1:11" ht="16.5">
      <c r="A24" s="175">
        <f t="shared" si="0"/>
        <v>18</v>
      </c>
      <c r="B24" s="182" t="s">
        <v>170</v>
      </c>
      <c r="C24" s="181" t="s">
        <v>69</v>
      </c>
      <c r="D24" s="178"/>
      <c r="E24" s="178"/>
      <c r="F24" s="178"/>
      <c r="G24" s="178"/>
      <c r="H24" s="178"/>
      <c r="I24" s="179"/>
      <c r="J24" s="179"/>
      <c r="K24" s="179"/>
    </row>
    <row r="25" spans="1:11" ht="16.5">
      <c r="A25" s="175">
        <f t="shared" si="0"/>
        <v>19</v>
      </c>
      <c r="B25" s="180" t="s">
        <v>171</v>
      </c>
      <c r="C25" s="181" t="s">
        <v>172</v>
      </c>
      <c r="D25" s="178"/>
      <c r="E25" s="178"/>
      <c r="F25" s="178"/>
      <c r="G25" s="178"/>
      <c r="H25" s="178"/>
      <c r="I25" s="179"/>
      <c r="J25" s="179"/>
      <c r="K25" s="179"/>
    </row>
    <row r="26" spans="1:11" ht="16.5">
      <c r="A26" s="183">
        <f t="shared" si="0"/>
        <v>20</v>
      </c>
      <c r="B26" s="184" t="s">
        <v>173</v>
      </c>
      <c r="C26" s="185" t="s">
        <v>174</v>
      </c>
      <c r="D26" s="186"/>
      <c r="E26" s="186"/>
      <c r="F26" s="186"/>
      <c r="G26" s="186"/>
      <c r="H26" s="186"/>
      <c r="I26" s="187"/>
      <c r="J26" s="187"/>
      <c r="K26" s="187"/>
    </row>
  </sheetData>
  <sheetProtection/>
  <mergeCells count="7">
    <mergeCell ref="B2:K2"/>
    <mergeCell ref="A4:A5"/>
    <mergeCell ref="B4:B5"/>
    <mergeCell ref="C4:C5"/>
    <mergeCell ref="D4:F4"/>
    <mergeCell ref="G4:H4"/>
    <mergeCell ref="I4:K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L24"/>
  <sheetViews>
    <sheetView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D12" sqref="D12"/>
    </sheetView>
  </sheetViews>
  <sheetFormatPr defaultColWidth="8.72265625" defaultRowHeight="16.5"/>
  <cols>
    <col min="1" max="1" width="29.6328125" style="0" customWidth="1"/>
    <col min="2" max="3" width="6.54296875" style="0" bestFit="1" customWidth="1"/>
    <col min="4" max="4" width="11.90625" style="49" customWidth="1"/>
    <col min="5" max="6" width="10.453125" style="0" customWidth="1"/>
    <col min="7" max="7" width="10.54296875" style="0" customWidth="1"/>
    <col min="8" max="8" width="10.8125" style="0" customWidth="1"/>
    <col min="9" max="9" width="6.453125" style="0" customWidth="1"/>
    <col min="10" max="10" width="6.36328125" style="0" customWidth="1"/>
    <col min="11" max="11" width="9.54296875" style="0" customWidth="1"/>
    <col min="12" max="12" width="9.18359375" style="0" hidden="1" customWidth="1"/>
  </cols>
  <sheetData>
    <row r="1" ht="16.5">
      <c r="A1" s="28" t="s">
        <v>7</v>
      </c>
    </row>
    <row r="2" spans="1:11" ht="21" customHeight="1">
      <c r="A2" s="26" t="s">
        <v>129</v>
      </c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7:11" ht="19.5" customHeight="1">
      <c r="G3" s="29"/>
      <c r="J3" s="246" t="s">
        <v>8</v>
      </c>
      <c r="K3" s="246"/>
    </row>
    <row r="4" spans="1:11" s="29" customFormat="1" ht="16.5" customHeight="1">
      <c r="A4" s="247" t="s">
        <v>13</v>
      </c>
      <c r="B4" s="251" t="s">
        <v>130</v>
      </c>
      <c r="C4" s="252"/>
      <c r="D4" s="250" t="s">
        <v>131</v>
      </c>
      <c r="E4" s="250" t="s">
        <v>132</v>
      </c>
      <c r="F4" s="247" t="s">
        <v>133</v>
      </c>
      <c r="G4" s="259" t="s">
        <v>134</v>
      </c>
      <c r="H4" s="23" t="s">
        <v>9</v>
      </c>
      <c r="I4" s="23"/>
      <c r="J4" s="23"/>
      <c r="K4" s="23"/>
    </row>
    <row r="5" spans="1:11" s="29" customFormat="1" ht="16.5" customHeight="1">
      <c r="A5" s="248"/>
      <c r="B5" s="253"/>
      <c r="C5" s="254"/>
      <c r="D5" s="250"/>
      <c r="E5" s="250"/>
      <c r="F5" s="248"/>
      <c r="G5" s="259"/>
      <c r="H5" s="247" t="s">
        <v>135</v>
      </c>
      <c r="I5" s="251" t="s">
        <v>136</v>
      </c>
      <c r="J5" s="252"/>
      <c r="K5" s="247" t="s">
        <v>137</v>
      </c>
    </row>
    <row r="6" spans="1:11" s="29" customFormat="1" ht="16.5">
      <c r="A6" s="248"/>
      <c r="B6" s="253"/>
      <c r="C6" s="254"/>
      <c r="D6" s="250"/>
      <c r="E6" s="250"/>
      <c r="F6" s="248"/>
      <c r="G6" s="259"/>
      <c r="H6" s="248"/>
      <c r="I6" s="253"/>
      <c r="J6" s="254"/>
      <c r="K6" s="248"/>
    </row>
    <row r="7" spans="1:11" s="29" customFormat="1" ht="16.5">
      <c r="A7" s="248"/>
      <c r="B7" s="253"/>
      <c r="C7" s="254"/>
      <c r="D7" s="250"/>
      <c r="E7" s="250"/>
      <c r="F7" s="248"/>
      <c r="G7" s="259"/>
      <c r="H7" s="248"/>
      <c r="I7" s="253"/>
      <c r="J7" s="254"/>
      <c r="K7" s="248"/>
    </row>
    <row r="8" spans="1:11" s="29" customFormat="1" ht="16.5">
      <c r="A8" s="249"/>
      <c r="B8" s="255"/>
      <c r="C8" s="256"/>
      <c r="D8" s="250"/>
      <c r="E8" s="250"/>
      <c r="F8" s="249"/>
      <c r="G8" s="259"/>
      <c r="H8" s="249"/>
      <c r="I8" s="255"/>
      <c r="J8" s="256"/>
      <c r="K8" s="249"/>
    </row>
    <row r="9" spans="1:12" s="29" customFormat="1" ht="16.5">
      <c r="A9" s="48" t="s">
        <v>10</v>
      </c>
      <c r="B9" s="257">
        <v>1</v>
      </c>
      <c r="C9" s="258"/>
      <c r="D9" s="48">
        <v>2</v>
      </c>
      <c r="E9" s="48">
        <v>3</v>
      </c>
      <c r="F9" s="48">
        <v>4</v>
      </c>
      <c r="G9" s="48">
        <v>5</v>
      </c>
      <c r="H9" s="48">
        <v>6</v>
      </c>
      <c r="I9" s="257">
        <v>7</v>
      </c>
      <c r="J9" s="258"/>
      <c r="K9" s="48">
        <v>8</v>
      </c>
      <c r="L9" s="29" t="s">
        <v>197</v>
      </c>
    </row>
    <row r="10" spans="1:12" s="7" customFormat="1" ht="27.75" customHeight="1">
      <c r="A10" s="27" t="s">
        <v>27</v>
      </c>
      <c r="B10" s="50">
        <v>123400</v>
      </c>
      <c r="C10" s="50">
        <v>124600</v>
      </c>
      <c r="D10" s="219">
        <v>10233.32</v>
      </c>
      <c r="E10" s="219">
        <v>10305.689999999999</v>
      </c>
      <c r="F10" s="219">
        <v>70211.31999999999</v>
      </c>
      <c r="G10" s="219">
        <v>62797.16</v>
      </c>
      <c r="H10" s="213">
        <f>E10/D10*100</f>
        <v>100.70719961850112</v>
      </c>
      <c r="I10" s="213">
        <f>F10/C10*100</f>
        <v>56.34937399678972</v>
      </c>
      <c r="J10" s="213">
        <f>F10/B10*100</f>
        <v>56.89734197730956</v>
      </c>
      <c r="K10" s="213">
        <f>F10/G10*100</f>
        <v>111.80652118662688</v>
      </c>
      <c r="L10" s="211">
        <v>9416.09</v>
      </c>
    </row>
    <row r="11" spans="1:12" s="7" customFormat="1" ht="27.75" customHeight="1">
      <c r="A11" s="10" t="s">
        <v>28</v>
      </c>
      <c r="B11" s="51"/>
      <c r="C11" s="51"/>
      <c r="D11" s="220"/>
      <c r="E11" s="220"/>
      <c r="F11" s="220"/>
      <c r="G11" s="221"/>
      <c r="H11" s="214"/>
      <c r="I11" s="214"/>
      <c r="J11" s="214"/>
      <c r="K11" s="214"/>
      <c r="L11" s="56"/>
    </row>
    <row r="12" spans="1:12" s="8" customFormat="1" ht="27.75" customHeight="1">
      <c r="A12" s="9" t="s">
        <v>0</v>
      </c>
      <c r="B12" s="53"/>
      <c r="C12" s="53"/>
      <c r="D12" s="222">
        <v>824.53</v>
      </c>
      <c r="E12" s="222">
        <v>826.94</v>
      </c>
      <c r="F12" s="223">
        <v>5771.48</v>
      </c>
      <c r="G12" s="223">
        <v>5330.1775617186995</v>
      </c>
      <c r="H12" s="216">
        <f aca="true" t="shared" si="0" ref="H12:H19">E12/D12*100</f>
        <v>100.2922877275539</v>
      </c>
      <c r="I12" s="215"/>
      <c r="J12" s="215"/>
      <c r="K12" s="216">
        <f aca="true" t="shared" si="1" ref="K12:K19">F12/G12*100</f>
        <v>108.27931965063848</v>
      </c>
      <c r="L12" s="57"/>
    </row>
    <row r="13" spans="1:12" s="8" customFormat="1" ht="27.75" customHeight="1">
      <c r="A13" s="9" t="s">
        <v>1</v>
      </c>
      <c r="B13" s="53"/>
      <c r="C13" s="53"/>
      <c r="D13" s="224">
        <v>9180.949999999999</v>
      </c>
      <c r="E13" s="224">
        <v>9249.989999999998</v>
      </c>
      <c r="F13" s="224">
        <v>62826.509999999995</v>
      </c>
      <c r="G13" s="224">
        <v>55994.5924382813</v>
      </c>
      <c r="H13" s="216">
        <f t="shared" si="0"/>
        <v>100.75199189626345</v>
      </c>
      <c r="I13" s="215"/>
      <c r="J13" s="215"/>
      <c r="K13" s="216">
        <f t="shared" si="1"/>
        <v>112.20103096428286</v>
      </c>
      <c r="L13" s="58"/>
    </row>
    <row r="14" spans="1:12" s="8" customFormat="1" ht="27.75" customHeight="1">
      <c r="A14" s="9" t="s">
        <v>2</v>
      </c>
      <c r="B14" s="53"/>
      <c r="C14" s="53"/>
      <c r="D14" s="222">
        <v>227.84</v>
      </c>
      <c r="E14" s="222">
        <v>228.76</v>
      </c>
      <c r="F14" s="223">
        <v>1613.33</v>
      </c>
      <c r="G14" s="223">
        <v>1472.39</v>
      </c>
      <c r="H14" s="216">
        <f t="shared" si="0"/>
        <v>100.40379213483146</v>
      </c>
      <c r="I14" s="215"/>
      <c r="J14" s="215"/>
      <c r="K14" s="216">
        <f t="shared" si="1"/>
        <v>109.5721921501776</v>
      </c>
      <c r="L14" s="57"/>
    </row>
    <row r="15" spans="1:12" ht="27.75" customHeight="1">
      <c r="A15" s="4" t="s">
        <v>29</v>
      </c>
      <c r="B15" s="51"/>
      <c r="C15" s="51"/>
      <c r="D15" s="220"/>
      <c r="E15" s="220"/>
      <c r="F15" s="220"/>
      <c r="G15" s="221"/>
      <c r="H15" s="216"/>
      <c r="I15" s="214"/>
      <c r="J15" s="214"/>
      <c r="K15" s="216"/>
      <c r="L15" s="29"/>
    </row>
    <row r="16" spans="1:11" ht="27.75" customHeight="1">
      <c r="A16" s="3" t="s">
        <v>3</v>
      </c>
      <c r="B16" s="52"/>
      <c r="C16" s="52"/>
      <c r="D16" s="224">
        <v>7961.3757</v>
      </c>
      <c r="E16" s="224">
        <v>8019.7322</v>
      </c>
      <c r="F16" s="224">
        <v>54368.562439999994</v>
      </c>
      <c r="G16" s="224">
        <v>48571.603</v>
      </c>
      <c r="H16" s="216">
        <f t="shared" si="0"/>
        <v>100.7329951782077</v>
      </c>
      <c r="I16" s="215"/>
      <c r="J16" s="215"/>
      <c r="K16" s="216">
        <f t="shared" si="1"/>
        <v>111.93487363388026</v>
      </c>
    </row>
    <row r="17" spans="1:11" ht="27.75" customHeight="1">
      <c r="A17" s="3" t="s">
        <v>4</v>
      </c>
      <c r="B17" s="52"/>
      <c r="C17" s="52"/>
      <c r="D17" s="222">
        <v>796.715</v>
      </c>
      <c r="E17" s="222">
        <v>801.765</v>
      </c>
      <c r="F17" s="223">
        <v>5736.35</v>
      </c>
      <c r="G17" s="223">
        <v>5297.6</v>
      </c>
      <c r="H17" s="216">
        <f t="shared" si="0"/>
        <v>100.63385275788707</v>
      </c>
      <c r="I17" s="215"/>
      <c r="J17" s="215"/>
      <c r="K17" s="216">
        <f t="shared" si="1"/>
        <v>108.2820522500755</v>
      </c>
    </row>
    <row r="18" spans="1:11" ht="27.75" customHeight="1">
      <c r="A18" s="6" t="s">
        <v>6</v>
      </c>
      <c r="B18" s="52"/>
      <c r="C18" s="52"/>
      <c r="D18" s="222">
        <v>5.2793</v>
      </c>
      <c r="E18" s="222">
        <v>5.2928</v>
      </c>
      <c r="F18" s="223">
        <v>38.720099999999995</v>
      </c>
      <c r="G18" s="223">
        <v>36.017</v>
      </c>
      <c r="H18" s="216">
        <f t="shared" si="0"/>
        <v>100.25571571988709</v>
      </c>
      <c r="I18" s="215"/>
      <c r="J18" s="215"/>
      <c r="K18" s="216">
        <f t="shared" si="1"/>
        <v>107.50506705167003</v>
      </c>
    </row>
    <row r="19" spans="1:11" ht="27.75" customHeight="1">
      <c r="A19" s="5" t="s">
        <v>5</v>
      </c>
      <c r="B19" s="54"/>
      <c r="C19" s="54"/>
      <c r="D19" s="225">
        <v>1469.95</v>
      </c>
      <c r="E19" s="225">
        <v>1478.9</v>
      </c>
      <c r="F19" s="225">
        <v>10067.68746</v>
      </c>
      <c r="G19" s="225">
        <v>8891.94</v>
      </c>
      <c r="H19" s="218">
        <f t="shared" si="0"/>
        <v>100.60886424708325</v>
      </c>
      <c r="I19" s="217"/>
      <c r="J19" s="217"/>
      <c r="K19" s="218">
        <f t="shared" si="1"/>
        <v>113.22262026059553</v>
      </c>
    </row>
    <row r="20" s="62" customFormat="1" ht="16.5">
      <c r="A20" s="160" t="s">
        <v>144</v>
      </c>
    </row>
    <row r="21" ht="16.5">
      <c r="F21" s="210"/>
    </row>
    <row r="22" ht="16.5">
      <c r="F22" s="210"/>
    </row>
    <row r="23" ht="16.5">
      <c r="F23" s="210"/>
    </row>
    <row r="24" ht="16.5">
      <c r="F24" s="210"/>
    </row>
  </sheetData>
  <sheetProtection/>
  <mergeCells count="12">
    <mergeCell ref="I9:J9"/>
    <mergeCell ref="B9:C9"/>
    <mergeCell ref="E4:E8"/>
    <mergeCell ref="A4:A8"/>
    <mergeCell ref="G4:G8"/>
    <mergeCell ref="H5:H8"/>
    <mergeCell ref="J3:K3"/>
    <mergeCell ref="K5:K8"/>
    <mergeCell ref="D4:D8"/>
    <mergeCell ref="B4:C8"/>
    <mergeCell ref="F4:F8"/>
    <mergeCell ref="I5:J8"/>
  </mergeCells>
  <printOptions/>
  <pageMargins left="0.51" right="0.16" top="0.63" bottom="0.47" header="0.26" footer="0.16"/>
  <pageSetup firstPageNumber="6" useFirstPageNumber="1" horizontalDpi="180" verticalDpi="180" orientation="landscape" paperSize="9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R67"/>
  <sheetViews>
    <sheetView tabSelected="1" zoomScalePageLayoutView="0" workbookViewId="0" topLeftCell="A1">
      <pane xSplit="1" ySplit="5" topLeftCell="B38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45" sqref="C45"/>
    </sheetView>
  </sheetViews>
  <sheetFormatPr defaultColWidth="8.72265625" defaultRowHeight="16.5"/>
  <cols>
    <col min="1" max="1" width="28.6328125" style="62" customWidth="1"/>
    <col min="2" max="2" width="8.36328125" style="64" customWidth="1"/>
    <col min="3" max="3" width="7.36328125" style="62" bestFit="1" customWidth="1"/>
    <col min="4" max="4" width="5.99609375" style="62" customWidth="1"/>
    <col min="5" max="5" width="6.99609375" style="62" customWidth="1"/>
    <col min="6" max="6" width="7.8125" style="62" bestFit="1" customWidth="1"/>
    <col min="7" max="7" width="6.99609375" style="62" customWidth="1"/>
    <col min="8" max="8" width="7.8125" style="62" bestFit="1" customWidth="1"/>
    <col min="9" max="9" width="7.90625" style="62" customWidth="1"/>
    <col min="10" max="10" width="7.8125" style="62" bestFit="1" customWidth="1"/>
    <col min="11" max="11" width="5.90625" style="62" customWidth="1"/>
    <col min="12" max="12" width="6.8125" style="62" bestFit="1" customWidth="1"/>
    <col min="13" max="13" width="6.36328125" style="62" bestFit="1" customWidth="1"/>
    <col min="14" max="14" width="6.6328125" style="62" customWidth="1"/>
    <col min="15" max="15" width="11.6328125" style="62" hidden="1" customWidth="1"/>
    <col min="16" max="16" width="11.99609375" style="62" hidden="1" customWidth="1"/>
    <col min="17" max="17" width="10.18359375" style="62" hidden="1" customWidth="1"/>
    <col min="18" max="19" width="0" style="62" hidden="1" customWidth="1"/>
    <col min="20" max="16384" width="8.90625" style="62" customWidth="1"/>
  </cols>
  <sheetData>
    <row r="1" spans="1:6" ht="16.5">
      <c r="A1" s="61" t="s">
        <v>7</v>
      </c>
      <c r="B1" s="66"/>
      <c r="C1" s="61"/>
      <c r="D1" s="61"/>
      <c r="E1" s="61"/>
      <c r="F1" s="61"/>
    </row>
    <row r="2" spans="1:15" ht="18.75">
      <c r="A2" s="260" t="s">
        <v>138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63"/>
    </row>
    <row r="4" spans="1:15" s="114" customFormat="1" ht="55.5" customHeight="1">
      <c r="A4" s="268" t="s">
        <v>13</v>
      </c>
      <c r="B4" s="268" t="s">
        <v>36</v>
      </c>
      <c r="C4" s="263" t="s">
        <v>130</v>
      </c>
      <c r="D4" s="264"/>
      <c r="E4" s="267" t="s">
        <v>131</v>
      </c>
      <c r="F4" s="267"/>
      <c r="G4" s="267" t="s">
        <v>139</v>
      </c>
      <c r="H4" s="267"/>
      <c r="I4" s="267" t="s">
        <v>140</v>
      </c>
      <c r="J4" s="267"/>
      <c r="K4" s="267" t="s">
        <v>141</v>
      </c>
      <c r="L4" s="267"/>
      <c r="M4" s="267" t="s">
        <v>142</v>
      </c>
      <c r="N4" s="267"/>
      <c r="O4" s="114" t="s">
        <v>186</v>
      </c>
    </row>
    <row r="5" spans="1:18" s="114" customFormat="1" ht="22.5" customHeight="1">
      <c r="A5" s="268"/>
      <c r="B5" s="268"/>
      <c r="C5" s="265"/>
      <c r="D5" s="266"/>
      <c r="E5" s="115" t="s">
        <v>70</v>
      </c>
      <c r="F5" s="115" t="s">
        <v>76</v>
      </c>
      <c r="G5" s="115" t="s">
        <v>70</v>
      </c>
      <c r="H5" s="115" t="s">
        <v>76</v>
      </c>
      <c r="I5" s="115" t="s">
        <v>70</v>
      </c>
      <c r="J5" s="115" t="s">
        <v>76</v>
      </c>
      <c r="K5" s="115" t="s">
        <v>70</v>
      </c>
      <c r="L5" s="115" t="s">
        <v>76</v>
      </c>
      <c r="M5" s="115" t="s">
        <v>70</v>
      </c>
      <c r="N5" s="115" t="s">
        <v>76</v>
      </c>
      <c r="Q5" s="114" t="s">
        <v>197</v>
      </c>
      <c r="R5" s="114" t="s">
        <v>198</v>
      </c>
    </row>
    <row r="6" spans="1:14" s="65" customFormat="1" ht="16.5">
      <c r="A6" s="47" t="s">
        <v>10</v>
      </c>
      <c r="B6" s="47" t="s">
        <v>11</v>
      </c>
      <c r="C6" s="261">
        <v>1</v>
      </c>
      <c r="D6" s="262"/>
      <c r="E6" s="261">
        <v>2</v>
      </c>
      <c r="F6" s="262"/>
      <c r="G6" s="261">
        <v>3</v>
      </c>
      <c r="H6" s="262"/>
      <c r="I6" s="261">
        <v>4</v>
      </c>
      <c r="J6" s="262"/>
      <c r="K6" s="47">
        <v>5</v>
      </c>
      <c r="L6" s="47">
        <v>6</v>
      </c>
      <c r="M6" s="47">
        <v>7</v>
      </c>
      <c r="N6" s="47">
        <v>8</v>
      </c>
    </row>
    <row r="7" spans="1:14" ht="16.5">
      <c r="A7" s="106" t="s">
        <v>77</v>
      </c>
      <c r="B7" s="76"/>
      <c r="C7" s="78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</row>
    <row r="8" spans="1:18" ht="16.5">
      <c r="A8" s="107" t="s">
        <v>105</v>
      </c>
      <c r="B8" s="73" t="s">
        <v>106</v>
      </c>
      <c r="C8" s="116">
        <v>14300</v>
      </c>
      <c r="D8" s="116">
        <v>14600</v>
      </c>
      <c r="E8" s="116"/>
      <c r="F8" s="117">
        <f>1295926/1000</f>
        <v>1295.926</v>
      </c>
      <c r="G8" s="116"/>
      <c r="H8" s="117">
        <f>1371074/1000</f>
        <v>1371.074</v>
      </c>
      <c r="I8" s="116"/>
      <c r="J8" s="117">
        <f>8418760/1000</f>
        <v>8418.76</v>
      </c>
      <c r="K8" s="118"/>
      <c r="L8" s="119">
        <f>H8/F8*100</f>
        <v>105.79878789375321</v>
      </c>
      <c r="M8" s="118"/>
      <c r="N8" s="118">
        <v>113.2000020976011</v>
      </c>
      <c r="O8" s="189">
        <f>J8/P8</f>
        <v>7437.067000000001</v>
      </c>
      <c r="P8" s="62">
        <f>N8/100</f>
        <v>1.132000020976011</v>
      </c>
      <c r="Q8" s="212">
        <v>1096.398</v>
      </c>
      <c r="R8" s="192">
        <f>H8/Q8*100</f>
        <v>125.05258127066998</v>
      </c>
    </row>
    <row r="9" spans="1:18" s="80" customFormat="1" ht="16.5">
      <c r="A9" s="108" t="s">
        <v>78</v>
      </c>
      <c r="B9" s="79" t="s">
        <v>106</v>
      </c>
      <c r="C9" s="120"/>
      <c r="D9" s="120"/>
      <c r="E9" s="120"/>
      <c r="F9" s="121">
        <f>244135/1000</f>
        <v>244.135</v>
      </c>
      <c r="G9" s="121"/>
      <c r="H9" s="121">
        <f>251579/1000</f>
        <v>251.579</v>
      </c>
      <c r="I9" s="121"/>
      <c r="J9" s="121">
        <f>1418307/1000</f>
        <v>1418.307</v>
      </c>
      <c r="K9" s="122"/>
      <c r="L9" s="134">
        <f aca="true" t="shared" si="0" ref="L9:L34">H9/F9*100</f>
        <v>103.04913265201631</v>
      </c>
      <c r="M9" s="122"/>
      <c r="N9" s="122">
        <v>106.1</v>
      </c>
      <c r="O9" s="191">
        <f>O8-O12</f>
        <v>1336.7700000000004</v>
      </c>
      <c r="P9" s="192">
        <f>J9/O9*100</f>
        <v>106.09955340110861</v>
      </c>
      <c r="R9" s="192"/>
    </row>
    <row r="10" spans="1:18" ht="16.5" hidden="1">
      <c r="A10" s="109" t="s">
        <v>80</v>
      </c>
      <c r="B10" s="72" t="s">
        <v>106</v>
      </c>
      <c r="C10" s="123"/>
      <c r="D10" s="123"/>
      <c r="E10" s="123"/>
      <c r="F10" s="124"/>
      <c r="G10" s="124"/>
      <c r="H10" s="124"/>
      <c r="I10" s="124"/>
      <c r="J10" s="124"/>
      <c r="K10" s="125"/>
      <c r="L10" s="134" t="e">
        <f t="shared" si="0"/>
        <v>#DIV/0!</v>
      </c>
      <c r="M10" s="125"/>
      <c r="N10" s="125"/>
      <c r="R10" s="192"/>
    </row>
    <row r="11" spans="1:18" ht="16.5" hidden="1">
      <c r="A11" s="109" t="s">
        <v>79</v>
      </c>
      <c r="B11" s="72" t="s">
        <v>106</v>
      </c>
      <c r="C11" s="123"/>
      <c r="D11" s="123"/>
      <c r="E11" s="123"/>
      <c r="F11" s="124"/>
      <c r="G11" s="124"/>
      <c r="H11" s="124"/>
      <c r="I11" s="124"/>
      <c r="J11" s="124"/>
      <c r="K11" s="125"/>
      <c r="L11" s="134" t="e">
        <f t="shared" si="0"/>
        <v>#DIV/0!</v>
      </c>
      <c r="M11" s="125"/>
      <c r="N11" s="125"/>
      <c r="R11" s="192"/>
    </row>
    <row r="12" spans="1:18" ht="16.5">
      <c r="A12" s="109" t="s">
        <v>71</v>
      </c>
      <c r="B12" s="72" t="s">
        <v>106</v>
      </c>
      <c r="C12" s="123"/>
      <c r="D12" s="123"/>
      <c r="E12" s="123"/>
      <c r="F12" s="126">
        <f>1051791/1000</f>
        <v>1051.791</v>
      </c>
      <c r="G12" s="123"/>
      <c r="H12" s="127">
        <f>1119495/1000</f>
        <v>1119.495</v>
      </c>
      <c r="I12" s="123"/>
      <c r="J12" s="126">
        <f>7000453/1000</f>
        <v>7000.453</v>
      </c>
      <c r="K12" s="128"/>
      <c r="L12" s="134">
        <f t="shared" si="0"/>
        <v>106.43702028254663</v>
      </c>
      <c r="M12" s="128"/>
      <c r="N12" s="134">
        <v>114.75593729288917</v>
      </c>
      <c r="O12" s="189">
        <f>J12/P12</f>
        <v>6100.2970000000005</v>
      </c>
      <c r="P12" s="190">
        <f>N12/100</f>
        <v>1.1475593729288918</v>
      </c>
      <c r="R12" s="192"/>
    </row>
    <row r="13" spans="1:18" ht="16.5">
      <c r="A13" s="107" t="s">
        <v>81</v>
      </c>
      <c r="B13" s="71"/>
      <c r="C13" s="123"/>
      <c r="D13" s="123"/>
      <c r="E13" s="123"/>
      <c r="F13" s="126"/>
      <c r="G13" s="123"/>
      <c r="H13" s="126"/>
      <c r="I13" s="123"/>
      <c r="J13" s="126"/>
      <c r="K13" s="128"/>
      <c r="L13" s="134"/>
      <c r="M13" s="128"/>
      <c r="N13" s="128"/>
      <c r="R13" s="192"/>
    </row>
    <row r="14" spans="1:18" s="75" customFormat="1" ht="16.5">
      <c r="A14" s="103" t="s">
        <v>86</v>
      </c>
      <c r="B14" s="102" t="s">
        <v>72</v>
      </c>
      <c r="C14" s="123"/>
      <c r="D14" s="123"/>
      <c r="E14" s="129"/>
      <c r="F14" s="130">
        <v>217640</v>
      </c>
      <c r="G14" s="131"/>
      <c r="H14" s="131">
        <v>225367</v>
      </c>
      <c r="I14" s="131"/>
      <c r="J14" s="131">
        <v>1483821</v>
      </c>
      <c r="K14" s="128"/>
      <c r="L14" s="134">
        <f t="shared" si="0"/>
        <v>103.55035839000183</v>
      </c>
      <c r="M14" s="132"/>
      <c r="N14" s="134">
        <v>117.69603632201522</v>
      </c>
      <c r="R14" s="192"/>
    </row>
    <row r="15" spans="1:18" s="75" customFormat="1" ht="16.5">
      <c r="A15" s="103" t="s">
        <v>107</v>
      </c>
      <c r="B15" s="102" t="s">
        <v>72</v>
      </c>
      <c r="C15" s="123"/>
      <c r="D15" s="123"/>
      <c r="E15" s="129"/>
      <c r="F15" s="130">
        <v>162910</v>
      </c>
      <c r="G15" s="131"/>
      <c r="H15" s="131">
        <v>185201</v>
      </c>
      <c r="I15" s="131"/>
      <c r="J15" s="131">
        <v>1040792</v>
      </c>
      <c r="K15" s="128"/>
      <c r="L15" s="134">
        <f t="shared" si="0"/>
        <v>113.68301516174574</v>
      </c>
      <c r="M15" s="132"/>
      <c r="N15" s="133">
        <v>108.77081140848206</v>
      </c>
      <c r="R15" s="192"/>
    </row>
    <row r="16" spans="1:18" s="75" customFormat="1" ht="16.5">
      <c r="A16" s="103" t="s">
        <v>87</v>
      </c>
      <c r="B16" s="102" t="s">
        <v>72</v>
      </c>
      <c r="C16" s="123"/>
      <c r="D16" s="123"/>
      <c r="E16" s="129"/>
      <c r="F16" s="130">
        <v>96006</v>
      </c>
      <c r="G16" s="131"/>
      <c r="H16" s="131">
        <v>95924</v>
      </c>
      <c r="I16" s="131"/>
      <c r="J16" s="131">
        <v>651105</v>
      </c>
      <c r="K16" s="128"/>
      <c r="L16" s="134">
        <f t="shared" si="0"/>
        <v>99.91458867154137</v>
      </c>
      <c r="M16" s="132"/>
      <c r="N16" s="133">
        <v>96.88601138041045</v>
      </c>
      <c r="R16" s="192"/>
    </row>
    <row r="17" spans="1:18" s="75" customFormat="1" ht="16.5">
      <c r="A17" s="103" t="s">
        <v>88</v>
      </c>
      <c r="B17" s="102" t="s">
        <v>72</v>
      </c>
      <c r="C17" s="123"/>
      <c r="D17" s="123"/>
      <c r="E17" s="129"/>
      <c r="F17" s="130">
        <v>98455</v>
      </c>
      <c r="G17" s="131"/>
      <c r="H17" s="131">
        <v>99157</v>
      </c>
      <c r="I17" s="131"/>
      <c r="J17" s="131">
        <v>647910</v>
      </c>
      <c r="K17" s="128"/>
      <c r="L17" s="134">
        <f t="shared" si="0"/>
        <v>100.71301609872532</v>
      </c>
      <c r="M17" s="132"/>
      <c r="N17" s="133">
        <v>115.72652595367082</v>
      </c>
      <c r="R17" s="192"/>
    </row>
    <row r="18" spans="1:18" s="75" customFormat="1" ht="16.5" hidden="1">
      <c r="A18" s="103" t="s">
        <v>89</v>
      </c>
      <c r="B18" s="102" t="s">
        <v>72</v>
      </c>
      <c r="C18" s="123"/>
      <c r="D18" s="123"/>
      <c r="E18" s="129"/>
      <c r="F18" s="130">
        <v>74270</v>
      </c>
      <c r="G18" s="131"/>
      <c r="H18" s="131">
        <v>75120</v>
      </c>
      <c r="I18" s="131"/>
      <c r="J18" s="131">
        <v>524762</v>
      </c>
      <c r="K18" s="128"/>
      <c r="L18" s="134">
        <f t="shared" si="0"/>
        <v>101.14447286926081</v>
      </c>
      <c r="M18" s="132"/>
      <c r="N18" s="133">
        <v>100.19073512256497</v>
      </c>
      <c r="R18" s="192"/>
    </row>
    <row r="19" spans="1:18" s="75" customFormat="1" ht="16.5" hidden="1">
      <c r="A19" s="103" t="s">
        <v>90</v>
      </c>
      <c r="B19" s="102" t="s">
        <v>72</v>
      </c>
      <c r="C19" s="123"/>
      <c r="D19" s="123"/>
      <c r="E19" s="130"/>
      <c r="F19" s="130">
        <v>43693</v>
      </c>
      <c r="G19" s="131"/>
      <c r="H19" s="131">
        <v>43397</v>
      </c>
      <c r="I19" s="131"/>
      <c r="J19" s="131">
        <v>325993</v>
      </c>
      <c r="K19" s="128"/>
      <c r="L19" s="134">
        <f t="shared" si="0"/>
        <v>99.3225459455748</v>
      </c>
      <c r="M19" s="132"/>
      <c r="N19" s="133">
        <v>104.2637096928952</v>
      </c>
      <c r="R19" s="192"/>
    </row>
    <row r="20" spans="1:18" s="75" customFormat="1" ht="16.5">
      <c r="A20" s="103" t="s">
        <v>91</v>
      </c>
      <c r="B20" s="102" t="s">
        <v>72</v>
      </c>
      <c r="C20" s="123"/>
      <c r="D20" s="123"/>
      <c r="E20" s="129"/>
      <c r="F20" s="130">
        <v>62805</v>
      </c>
      <c r="G20" s="131"/>
      <c r="H20" s="131">
        <v>63110</v>
      </c>
      <c r="I20" s="131"/>
      <c r="J20" s="131">
        <v>418886</v>
      </c>
      <c r="K20" s="128"/>
      <c r="L20" s="134">
        <f t="shared" si="0"/>
        <v>100.48563012499005</v>
      </c>
      <c r="M20" s="132"/>
      <c r="N20" s="133">
        <v>133.90254739809927</v>
      </c>
      <c r="R20" s="192"/>
    </row>
    <row r="21" spans="1:18" s="75" customFormat="1" ht="28.5" customHeight="1">
      <c r="A21" s="103" t="s">
        <v>92</v>
      </c>
      <c r="B21" s="102" t="s">
        <v>72</v>
      </c>
      <c r="C21" s="123"/>
      <c r="D21" s="123"/>
      <c r="E21" s="129"/>
      <c r="F21" s="130">
        <v>33486</v>
      </c>
      <c r="G21" s="131"/>
      <c r="H21" s="131">
        <v>35214</v>
      </c>
      <c r="I21" s="131"/>
      <c r="J21" s="131">
        <v>231790</v>
      </c>
      <c r="K21" s="128"/>
      <c r="L21" s="134">
        <f t="shared" si="0"/>
        <v>105.16036552589141</v>
      </c>
      <c r="M21" s="132"/>
      <c r="N21" s="133">
        <v>117.11356666110883</v>
      </c>
      <c r="R21" s="192"/>
    </row>
    <row r="22" spans="1:18" s="75" customFormat="1" ht="16.5" hidden="1">
      <c r="A22" s="103" t="s">
        <v>94</v>
      </c>
      <c r="B22" s="102" t="s">
        <v>72</v>
      </c>
      <c r="C22" s="123"/>
      <c r="D22" s="123"/>
      <c r="E22" s="129"/>
      <c r="F22" s="130">
        <v>24457</v>
      </c>
      <c r="G22" s="131"/>
      <c r="H22" s="131">
        <v>24367</v>
      </c>
      <c r="I22" s="131"/>
      <c r="J22" s="131">
        <v>161593</v>
      </c>
      <c r="K22" s="128"/>
      <c r="L22" s="134">
        <f t="shared" si="0"/>
        <v>99.63200719630372</v>
      </c>
      <c r="M22" s="132"/>
      <c r="N22" s="133">
        <v>99.08939280589657</v>
      </c>
      <c r="R22" s="192"/>
    </row>
    <row r="23" spans="1:18" s="75" customFormat="1" ht="16.5" hidden="1">
      <c r="A23" s="103" t="s">
        <v>93</v>
      </c>
      <c r="B23" s="102" t="s">
        <v>12</v>
      </c>
      <c r="C23" s="123"/>
      <c r="D23" s="123"/>
      <c r="E23" s="130">
        <v>14057</v>
      </c>
      <c r="F23" s="130">
        <v>20517</v>
      </c>
      <c r="G23" s="131">
        <v>15569</v>
      </c>
      <c r="H23" s="131">
        <v>22723.85096393256</v>
      </c>
      <c r="I23" s="131">
        <v>93972</v>
      </c>
      <c r="J23" s="131">
        <v>136473.85096393255</v>
      </c>
      <c r="K23" s="134">
        <f>G23/E23*100</f>
        <v>110.75620687202105</v>
      </c>
      <c r="L23" s="134">
        <f t="shared" si="0"/>
        <v>110.75620687202105</v>
      </c>
      <c r="M23" s="133">
        <v>80.73681406957463</v>
      </c>
      <c r="N23" s="133">
        <v>98.38364064991245</v>
      </c>
      <c r="R23" s="192"/>
    </row>
    <row r="24" spans="1:18" s="75" customFormat="1" ht="16.5">
      <c r="A24" s="103" t="s">
        <v>95</v>
      </c>
      <c r="B24" s="102" t="s">
        <v>72</v>
      </c>
      <c r="C24" s="123"/>
      <c r="D24" s="123"/>
      <c r="E24" s="130"/>
      <c r="F24" s="130">
        <v>25423</v>
      </c>
      <c r="G24" s="131"/>
      <c r="H24" s="131">
        <v>25970</v>
      </c>
      <c r="I24" s="131"/>
      <c r="J24" s="131">
        <v>161682</v>
      </c>
      <c r="K24" s="128"/>
      <c r="L24" s="134">
        <f t="shared" si="0"/>
        <v>102.15159501239035</v>
      </c>
      <c r="M24" s="132"/>
      <c r="N24" s="133">
        <v>128.3659113644664</v>
      </c>
      <c r="R24" s="192"/>
    </row>
    <row r="25" spans="1:18" s="75" customFormat="1" ht="16.5">
      <c r="A25" s="103" t="s">
        <v>96</v>
      </c>
      <c r="B25" s="102" t="s">
        <v>72</v>
      </c>
      <c r="C25" s="123"/>
      <c r="D25" s="123"/>
      <c r="E25" s="129"/>
      <c r="F25" s="130">
        <v>26085</v>
      </c>
      <c r="G25" s="131"/>
      <c r="H25" s="131">
        <v>26236</v>
      </c>
      <c r="I25" s="131"/>
      <c r="J25" s="131">
        <v>172958</v>
      </c>
      <c r="K25" s="128"/>
      <c r="L25" s="134">
        <f t="shared" si="0"/>
        <v>100.57887674908952</v>
      </c>
      <c r="M25" s="132"/>
      <c r="N25" s="133">
        <v>159.27470969049</v>
      </c>
      <c r="R25" s="192"/>
    </row>
    <row r="26" spans="1:18" s="75" customFormat="1" ht="16.5" hidden="1">
      <c r="A26" s="110" t="s">
        <v>97</v>
      </c>
      <c r="B26" s="102" t="s">
        <v>72</v>
      </c>
      <c r="C26" s="123"/>
      <c r="D26" s="123"/>
      <c r="E26" s="129"/>
      <c r="F26" s="130">
        <v>15685</v>
      </c>
      <c r="G26" s="131"/>
      <c r="H26" s="131">
        <v>15971</v>
      </c>
      <c r="I26" s="131"/>
      <c r="J26" s="131">
        <v>97497</v>
      </c>
      <c r="K26" s="128"/>
      <c r="L26" s="134">
        <f t="shared" si="0"/>
        <v>101.82339815109978</v>
      </c>
      <c r="M26" s="132"/>
      <c r="N26" s="133">
        <v>100.48129444501701</v>
      </c>
      <c r="R26" s="192"/>
    </row>
    <row r="27" spans="1:18" s="75" customFormat="1" ht="16.5" hidden="1">
      <c r="A27" s="103" t="s">
        <v>99</v>
      </c>
      <c r="B27" s="102" t="s">
        <v>72</v>
      </c>
      <c r="C27" s="123"/>
      <c r="D27" s="123"/>
      <c r="E27" s="129"/>
      <c r="F27" s="130">
        <v>12766</v>
      </c>
      <c r="G27" s="131"/>
      <c r="H27" s="131">
        <v>13593</v>
      </c>
      <c r="I27" s="131"/>
      <c r="J27" s="131">
        <v>97103</v>
      </c>
      <c r="K27" s="128"/>
      <c r="L27" s="134">
        <f t="shared" si="0"/>
        <v>106.47814507284976</v>
      </c>
      <c r="M27" s="132"/>
      <c r="N27" s="133">
        <v>130.6693400796641</v>
      </c>
      <c r="R27" s="192"/>
    </row>
    <row r="28" spans="1:18" s="75" customFormat="1" ht="16.5">
      <c r="A28" s="110" t="s">
        <v>98</v>
      </c>
      <c r="B28" s="102" t="s">
        <v>72</v>
      </c>
      <c r="C28" s="123"/>
      <c r="D28" s="123"/>
      <c r="E28" s="129"/>
      <c r="F28" s="130">
        <v>51255</v>
      </c>
      <c r="G28" s="131"/>
      <c r="H28" s="131">
        <v>15126</v>
      </c>
      <c r="I28" s="131"/>
      <c r="J28" s="131">
        <v>114591</v>
      </c>
      <c r="K28" s="128"/>
      <c r="L28" s="134">
        <f t="shared" si="0"/>
        <v>29.51126719344454</v>
      </c>
      <c r="M28" s="132"/>
      <c r="N28" s="133">
        <v>176.21251729970783</v>
      </c>
      <c r="R28" s="192"/>
    </row>
    <row r="29" spans="1:18" s="75" customFormat="1" ht="16.5">
      <c r="A29" s="103" t="s">
        <v>100</v>
      </c>
      <c r="B29" s="102" t="s">
        <v>72</v>
      </c>
      <c r="C29" s="123"/>
      <c r="D29" s="123"/>
      <c r="E29" s="129"/>
      <c r="F29" s="130">
        <v>12449</v>
      </c>
      <c r="G29" s="131"/>
      <c r="H29" s="131">
        <v>12690</v>
      </c>
      <c r="I29" s="131"/>
      <c r="J29" s="131">
        <v>76487</v>
      </c>
      <c r="K29" s="128"/>
      <c r="L29" s="134">
        <f t="shared" si="0"/>
        <v>101.93589846574022</v>
      </c>
      <c r="M29" s="132"/>
      <c r="N29" s="133">
        <v>114.64050720184656</v>
      </c>
      <c r="R29" s="192"/>
    </row>
    <row r="30" spans="1:18" s="75" customFormat="1" ht="16.5">
      <c r="A30" s="103" t="s">
        <v>101</v>
      </c>
      <c r="B30" s="102" t="s">
        <v>72</v>
      </c>
      <c r="C30" s="123"/>
      <c r="D30" s="123"/>
      <c r="E30" s="129"/>
      <c r="F30" s="130">
        <v>7116</v>
      </c>
      <c r="G30" s="131"/>
      <c r="H30" s="131">
        <v>7135</v>
      </c>
      <c r="I30" s="131"/>
      <c r="J30" s="131">
        <v>51299</v>
      </c>
      <c r="K30" s="128"/>
      <c r="L30" s="134">
        <f t="shared" si="0"/>
        <v>100.26700393479481</v>
      </c>
      <c r="M30" s="132"/>
      <c r="N30" s="133">
        <v>103.90091750551922</v>
      </c>
      <c r="R30" s="192"/>
    </row>
    <row r="31" spans="1:18" s="75" customFormat="1" ht="16.5">
      <c r="A31" s="110" t="s">
        <v>83</v>
      </c>
      <c r="B31" s="102" t="s">
        <v>12</v>
      </c>
      <c r="C31" s="123"/>
      <c r="D31" s="123"/>
      <c r="E31" s="130">
        <v>21959</v>
      </c>
      <c r="F31" s="130">
        <v>43571</v>
      </c>
      <c r="G31" s="131">
        <v>21060</v>
      </c>
      <c r="H31" s="131">
        <v>41787.20615692882</v>
      </c>
      <c r="I31" s="131">
        <v>134269</v>
      </c>
      <c r="J31" s="131">
        <v>271043.2061569288</v>
      </c>
      <c r="K31" s="134">
        <f>G31/E31*100</f>
        <v>95.9060066487545</v>
      </c>
      <c r="L31" s="134">
        <f t="shared" si="0"/>
        <v>95.9060066487545</v>
      </c>
      <c r="M31" s="133">
        <v>53.68290586330288</v>
      </c>
      <c r="N31" s="133">
        <v>67.10103065531382</v>
      </c>
      <c r="R31" s="192"/>
    </row>
    <row r="32" spans="1:18" s="75" customFormat="1" ht="18" customHeight="1">
      <c r="A32" s="110" t="s">
        <v>82</v>
      </c>
      <c r="B32" s="102" t="s">
        <v>12</v>
      </c>
      <c r="C32" s="123"/>
      <c r="D32" s="123"/>
      <c r="E32" s="130">
        <v>3656</v>
      </c>
      <c r="F32" s="130">
        <v>26847</v>
      </c>
      <c r="G32" s="131">
        <v>3690</v>
      </c>
      <c r="H32" s="131">
        <v>27096.671225382932</v>
      </c>
      <c r="I32" s="131">
        <v>22908</v>
      </c>
      <c r="J32" s="131">
        <v>163170.67122538295</v>
      </c>
      <c r="K32" s="134">
        <f>G32/E32*100</f>
        <v>100.92997811816193</v>
      </c>
      <c r="L32" s="134">
        <f t="shared" si="0"/>
        <v>100.92997811816193</v>
      </c>
      <c r="M32" s="133">
        <v>129.37256452250523</v>
      </c>
      <c r="N32" s="133">
        <v>142.9904316119837</v>
      </c>
      <c r="R32" s="192"/>
    </row>
    <row r="33" spans="1:18" s="75" customFormat="1" ht="18" customHeight="1">
      <c r="A33" s="110" t="s">
        <v>84</v>
      </c>
      <c r="B33" s="102" t="s">
        <v>12</v>
      </c>
      <c r="C33" s="123"/>
      <c r="D33" s="123"/>
      <c r="E33" s="130">
        <v>495</v>
      </c>
      <c r="F33" s="130">
        <v>5246</v>
      </c>
      <c r="G33" s="131">
        <v>499</v>
      </c>
      <c r="H33" s="131">
        <v>5288.391919191919</v>
      </c>
      <c r="I33" s="131">
        <v>4314</v>
      </c>
      <c r="J33" s="131">
        <v>43726.39191919192</v>
      </c>
      <c r="K33" s="134">
        <f>G33/E33*100</f>
        <v>100.80808080808082</v>
      </c>
      <c r="L33" s="134">
        <f t="shared" si="0"/>
        <v>100.80808080808082</v>
      </c>
      <c r="M33" s="133">
        <v>105.52837573385519</v>
      </c>
      <c r="N33" s="133">
        <v>108.58034794068168</v>
      </c>
      <c r="R33" s="192"/>
    </row>
    <row r="34" spans="1:18" s="75" customFormat="1" ht="18" customHeight="1">
      <c r="A34" s="103" t="s">
        <v>85</v>
      </c>
      <c r="B34" s="102" t="s">
        <v>12</v>
      </c>
      <c r="C34" s="123"/>
      <c r="D34" s="123"/>
      <c r="E34" s="130">
        <v>1706</v>
      </c>
      <c r="F34" s="130">
        <v>2515</v>
      </c>
      <c r="G34" s="131">
        <v>1689</v>
      </c>
      <c r="H34" s="131">
        <v>2489.9384525205155</v>
      </c>
      <c r="I34" s="131">
        <v>12277</v>
      </c>
      <c r="J34" s="131">
        <v>18688.938452520517</v>
      </c>
      <c r="K34" s="134">
        <f>G34/E34*100</f>
        <v>99.00351699882766</v>
      </c>
      <c r="L34" s="134">
        <f t="shared" si="0"/>
        <v>99.00351699882765</v>
      </c>
      <c r="M34" s="133">
        <v>105.11130136986301</v>
      </c>
      <c r="N34" s="133">
        <v>91.59897295750878</v>
      </c>
      <c r="R34" s="192"/>
    </row>
    <row r="35" spans="1:18" s="75" customFormat="1" ht="18" customHeight="1">
      <c r="A35" s="103"/>
      <c r="B35" s="102"/>
      <c r="C35" s="123"/>
      <c r="D35" s="123"/>
      <c r="E35" s="130"/>
      <c r="F35" s="130"/>
      <c r="G35" s="131"/>
      <c r="H35" s="131"/>
      <c r="I35" s="131"/>
      <c r="J35" s="131"/>
      <c r="K35" s="128"/>
      <c r="L35" s="134"/>
      <c r="M35" s="133"/>
      <c r="N35" s="133"/>
      <c r="R35" s="192"/>
    </row>
    <row r="36" spans="1:18" s="80" customFormat="1" ht="16.5">
      <c r="A36" s="111" t="s">
        <v>102</v>
      </c>
      <c r="B36" s="81"/>
      <c r="C36" s="120"/>
      <c r="D36" s="120"/>
      <c r="E36" s="120"/>
      <c r="F36" s="120"/>
      <c r="G36" s="120"/>
      <c r="H36" s="120"/>
      <c r="I36" s="120"/>
      <c r="J36" s="120"/>
      <c r="K36" s="122"/>
      <c r="L36" s="122"/>
      <c r="M36" s="122"/>
      <c r="N36" s="122"/>
      <c r="R36" s="192"/>
    </row>
    <row r="37" spans="1:18" ht="16.5">
      <c r="A37" s="107" t="s">
        <v>104</v>
      </c>
      <c r="B37" s="74" t="s">
        <v>106</v>
      </c>
      <c r="C37" s="116">
        <v>13800</v>
      </c>
      <c r="D37" s="116">
        <v>13900</v>
      </c>
      <c r="E37" s="116"/>
      <c r="F37" s="135">
        <f>1184961/1000</f>
        <v>1184.961</v>
      </c>
      <c r="G37" s="116"/>
      <c r="H37" s="136">
        <f>1302859/1000</f>
        <v>1302.859</v>
      </c>
      <c r="I37" s="116"/>
      <c r="J37" s="137">
        <f>7897625/1000</f>
        <v>7897.625</v>
      </c>
      <c r="K37" s="118"/>
      <c r="L37" s="119">
        <f>H37/F37*100</f>
        <v>109.94952576498298</v>
      </c>
      <c r="M37" s="118"/>
      <c r="N37" s="138">
        <v>110.49999916050712</v>
      </c>
      <c r="O37" s="62">
        <f>J37/P37</f>
        <v>7147.172</v>
      </c>
      <c r="P37" s="193">
        <f>N37/100</f>
        <v>1.1049999916050712</v>
      </c>
      <c r="Q37" s="212">
        <v>1119.577</v>
      </c>
      <c r="R37" s="192">
        <f>H37/Q37*100</f>
        <v>116.37064712833507</v>
      </c>
    </row>
    <row r="38" spans="1:18" s="80" customFormat="1" ht="16.5">
      <c r="A38" s="108" t="s">
        <v>78</v>
      </c>
      <c r="B38" s="79" t="s">
        <v>106</v>
      </c>
      <c r="C38" s="120"/>
      <c r="D38" s="120"/>
      <c r="E38" s="120"/>
      <c r="F38" s="121">
        <f>240852/1000</f>
        <v>240.852</v>
      </c>
      <c r="G38" s="121"/>
      <c r="H38" s="121">
        <f>246906/1000</f>
        <v>246.906</v>
      </c>
      <c r="I38" s="121"/>
      <c r="J38" s="121">
        <f>1409353/1000</f>
        <v>1409.353</v>
      </c>
      <c r="K38" s="122"/>
      <c r="L38" s="134">
        <f aca="true" t="shared" si="1" ref="L38:L65">H38/F38*100</f>
        <v>102.51357680235165</v>
      </c>
      <c r="M38" s="122"/>
      <c r="N38" s="122">
        <v>106.7</v>
      </c>
      <c r="O38" s="80">
        <f>O37-O41</f>
        <v>1320.7259999999997</v>
      </c>
      <c r="P38" s="195">
        <f>J38/O38*100</f>
        <v>106.710475904919</v>
      </c>
      <c r="R38" s="192"/>
    </row>
    <row r="39" spans="1:18" ht="16.5" hidden="1">
      <c r="A39" s="109" t="s">
        <v>80</v>
      </c>
      <c r="B39" s="72" t="s">
        <v>106</v>
      </c>
      <c r="C39" s="123"/>
      <c r="D39" s="123"/>
      <c r="E39" s="123"/>
      <c r="F39" s="123"/>
      <c r="G39" s="123"/>
      <c r="H39" s="123"/>
      <c r="I39" s="123"/>
      <c r="J39" s="123"/>
      <c r="K39" s="128"/>
      <c r="L39" s="134" t="e">
        <f t="shared" si="1"/>
        <v>#DIV/0!</v>
      </c>
      <c r="M39" s="128"/>
      <c r="N39" s="128"/>
      <c r="R39" s="192"/>
    </row>
    <row r="40" spans="1:18" ht="16.5" hidden="1">
      <c r="A40" s="109" t="s">
        <v>79</v>
      </c>
      <c r="B40" s="72" t="s">
        <v>106</v>
      </c>
      <c r="C40" s="123"/>
      <c r="D40" s="123"/>
      <c r="E40" s="123"/>
      <c r="F40" s="123"/>
      <c r="G40" s="123"/>
      <c r="H40" s="123"/>
      <c r="I40" s="123"/>
      <c r="J40" s="123"/>
      <c r="K40" s="128"/>
      <c r="L40" s="134" t="e">
        <f t="shared" si="1"/>
        <v>#DIV/0!</v>
      </c>
      <c r="M40" s="128"/>
      <c r="N40" s="128"/>
      <c r="R40" s="192"/>
    </row>
    <row r="41" spans="1:18" s="80" customFormat="1" ht="16.5">
      <c r="A41" s="108" t="s">
        <v>71</v>
      </c>
      <c r="B41" s="79" t="s">
        <v>106</v>
      </c>
      <c r="C41" s="120"/>
      <c r="D41" s="120"/>
      <c r="E41" s="120"/>
      <c r="F41" s="139">
        <f>944109/1000</f>
        <v>944.109</v>
      </c>
      <c r="G41" s="120"/>
      <c r="H41" s="140">
        <f>1055953/1000</f>
        <v>1055.953</v>
      </c>
      <c r="I41" s="120"/>
      <c r="J41" s="121">
        <f>6488272/1000</f>
        <v>6488.272</v>
      </c>
      <c r="K41" s="122"/>
      <c r="L41" s="134">
        <f t="shared" si="1"/>
        <v>111.84651348520138</v>
      </c>
      <c r="M41" s="122"/>
      <c r="N41" s="141">
        <v>111.35899998043404</v>
      </c>
      <c r="O41" s="80">
        <f>J41/P41</f>
        <v>5826.446</v>
      </c>
      <c r="P41" s="194">
        <f>N41/100</f>
        <v>1.1135899998043404</v>
      </c>
      <c r="R41" s="192"/>
    </row>
    <row r="42" spans="1:18" ht="16.5">
      <c r="A42" s="107" t="s">
        <v>103</v>
      </c>
      <c r="B42" s="71"/>
      <c r="C42" s="123"/>
      <c r="D42" s="123"/>
      <c r="E42" s="123"/>
      <c r="F42" s="123"/>
      <c r="G42" s="123"/>
      <c r="H42" s="123"/>
      <c r="I42" s="123"/>
      <c r="J42" s="123"/>
      <c r="K42" s="128"/>
      <c r="L42" s="134"/>
      <c r="M42" s="128"/>
      <c r="N42" s="128"/>
      <c r="R42" s="192"/>
    </row>
    <row r="43" spans="1:18" ht="16.5">
      <c r="A43" s="105" t="s">
        <v>123</v>
      </c>
      <c r="B43" s="104" t="s">
        <v>72</v>
      </c>
      <c r="C43" s="123"/>
      <c r="D43" s="123"/>
      <c r="E43" s="142"/>
      <c r="F43" s="143">
        <v>172515</v>
      </c>
      <c r="G43" s="145"/>
      <c r="H43" s="143">
        <v>192698</v>
      </c>
      <c r="I43" s="142"/>
      <c r="J43" s="142">
        <v>929062</v>
      </c>
      <c r="K43" s="134"/>
      <c r="L43" s="134">
        <f t="shared" si="1"/>
        <v>111.69927252702662</v>
      </c>
      <c r="M43" s="146"/>
      <c r="N43" s="144">
        <v>120.55407053694236</v>
      </c>
      <c r="R43" s="192"/>
    </row>
    <row r="44" spans="1:18" ht="16.5">
      <c r="A44" s="112" t="s">
        <v>99</v>
      </c>
      <c r="B44" s="104" t="s">
        <v>72</v>
      </c>
      <c r="C44" s="123"/>
      <c r="D44" s="123"/>
      <c r="E44" s="142"/>
      <c r="F44" s="143">
        <v>95907</v>
      </c>
      <c r="G44" s="145"/>
      <c r="H44" s="143">
        <v>99370</v>
      </c>
      <c r="I44" s="142"/>
      <c r="J44" s="142">
        <v>593351</v>
      </c>
      <c r="K44" s="134"/>
      <c r="L44" s="134">
        <f t="shared" si="1"/>
        <v>103.6107896191102</v>
      </c>
      <c r="M44" s="146"/>
      <c r="N44" s="144">
        <v>93.94961389441751</v>
      </c>
      <c r="R44" s="192"/>
    </row>
    <row r="45" spans="1:18" ht="16.5">
      <c r="A45" s="105" t="s">
        <v>120</v>
      </c>
      <c r="B45" s="104" t="s">
        <v>72</v>
      </c>
      <c r="C45" s="123"/>
      <c r="D45" s="123"/>
      <c r="E45" s="142"/>
      <c r="F45" s="143">
        <v>75451</v>
      </c>
      <c r="G45" s="145"/>
      <c r="H45" s="143">
        <v>75238</v>
      </c>
      <c r="I45" s="147"/>
      <c r="J45" s="142">
        <v>541429</v>
      </c>
      <c r="K45" s="134"/>
      <c r="L45" s="134">
        <f t="shared" si="1"/>
        <v>99.71769757856092</v>
      </c>
      <c r="M45" s="146"/>
      <c r="N45" s="144">
        <v>87.94300091446726</v>
      </c>
      <c r="R45" s="192"/>
    </row>
    <row r="46" spans="1:18" ht="16.5">
      <c r="A46" s="112" t="s">
        <v>109</v>
      </c>
      <c r="B46" s="104" t="s">
        <v>72</v>
      </c>
      <c r="C46" s="123"/>
      <c r="D46" s="123"/>
      <c r="E46" s="142"/>
      <c r="F46" s="143">
        <v>55251</v>
      </c>
      <c r="G46" s="145"/>
      <c r="H46" s="143">
        <v>59103</v>
      </c>
      <c r="I46" s="142"/>
      <c r="J46" s="142">
        <v>402994</v>
      </c>
      <c r="K46" s="134"/>
      <c r="L46" s="134">
        <f t="shared" si="1"/>
        <v>106.97181951457893</v>
      </c>
      <c r="M46" s="146"/>
      <c r="N46" s="144">
        <v>114.91820154614334</v>
      </c>
      <c r="R46" s="192"/>
    </row>
    <row r="47" spans="1:14" ht="16.5">
      <c r="A47" s="112" t="s">
        <v>98</v>
      </c>
      <c r="B47" s="104" t="s">
        <v>72</v>
      </c>
      <c r="C47" s="123"/>
      <c r="D47" s="123"/>
      <c r="E47" s="142"/>
      <c r="F47" s="143">
        <v>80776</v>
      </c>
      <c r="G47" s="145"/>
      <c r="H47" s="143">
        <v>82697</v>
      </c>
      <c r="I47" s="142"/>
      <c r="J47" s="142">
        <v>517164</v>
      </c>
      <c r="K47" s="134"/>
      <c r="L47" s="134">
        <f t="shared" si="1"/>
        <v>102.37818163811032</v>
      </c>
      <c r="M47" s="146"/>
      <c r="N47" s="144">
        <v>102.54618567862263</v>
      </c>
    </row>
    <row r="48" spans="1:14" ht="16.5" hidden="1">
      <c r="A48" s="105" t="s">
        <v>122</v>
      </c>
      <c r="B48" s="104" t="s">
        <v>72</v>
      </c>
      <c r="C48" s="123"/>
      <c r="D48" s="123"/>
      <c r="E48" s="142"/>
      <c r="F48" s="143">
        <v>55899</v>
      </c>
      <c r="G48" s="148"/>
      <c r="H48" s="143">
        <v>53107</v>
      </c>
      <c r="I48" s="147"/>
      <c r="J48" s="142">
        <v>408138</v>
      </c>
      <c r="K48" s="134"/>
      <c r="L48" s="134">
        <f t="shared" si="1"/>
        <v>95.0052773752661</v>
      </c>
      <c r="M48" s="146"/>
      <c r="N48" s="144">
        <v>95.32037134349272</v>
      </c>
    </row>
    <row r="49" spans="1:14" ht="16.5">
      <c r="A49" s="105" t="s">
        <v>119</v>
      </c>
      <c r="B49" s="104" t="s">
        <v>72</v>
      </c>
      <c r="C49" s="123"/>
      <c r="D49" s="123"/>
      <c r="E49" s="142"/>
      <c r="F49" s="143">
        <v>77879</v>
      </c>
      <c r="G49" s="148"/>
      <c r="H49" s="143">
        <v>79249</v>
      </c>
      <c r="I49" s="147"/>
      <c r="J49" s="142">
        <v>540794</v>
      </c>
      <c r="K49" s="134"/>
      <c r="L49" s="134">
        <f t="shared" si="1"/>
        <v>101.75913917744192</v>
      </c>
      <c r="M49" s="146"/>
      <c r="N49" s="144">
        <v>116.92185952789683</v>
      </c>
    </row>
    <row r="50" spans="1:14" ht="16.5">
      <c r="A50" s="113" t="s">
        <v>118</v>
      </c>
      <c r="B50" s="104" t="s">
        <v>72</v>
      </c>
      <c r="C50" s="123"/>
      <c r="D50" s="123"/>
      <c r="E50" s="142"/>
      <c r="F50" s="143">
        <v>52992</v>
      </c>
      <c r="G50" s="145"/>
      <c r="H50" s="143">
        <v>53147</v>
      </c>
      <c r="I50" s="147"/>
      <c r="J50" s="142">
        <v>306344</v>
      </c>
      <c r="K50" s="134"/>
      <c r="L50" s="134">
        <f t="shared" si="1"/>
        <v>100.29249698067633</v>
      </c>
      <c r="M50" s="146"/>
      <c r="N50" s="144">
        <v>102.09594907600273</v>
      </c>
    </row>
    <row r="51" spans="1:14" ht="16.5">
      <c r="A51" s="113" t="s">
        <v>96</v>
      </c>
      <c r="B51" s="104" t="s">
        <v>72</v>
      </c>
      <c r="C51" s="123"/>
      <c r="D51" s="123"/>
      <c r="E51" s="142"/>
      <c r="F51" s="143">
        <v>53486</v>
      </c>
      <c r="G51" s="145"/>
      <c r="H51" s="143">
        <v>52987</v>
      </c>
      <c r="I51" s="147"/>
      <c r="J51" s="142">
        <v>384278</v>
      </c>
      <c r="K51" s="134"/>
      <c r="L51" s="134">
        <f t="shared" si="1"/>
        <v>99.06704558202146</v>
      </c>
      <c r="M51" s="146"/>
      <c r="N51" s="144">
        <v>119.27320808360466</v>
      </c>
    </row>
    <row r="52" spans="1:14" ht="16.5" hidden="1">
      <c r="A52" s="105" t="s">
        <v>87</v>
      </c>
      <c r="B52" s="104" t="s">
        <v>72</v>
      </c>
      <c r="C52" s="123"/>
      <c r="D52" s="123"/>
      <c r="E52" s="142"/>
      <c r="F52" s="143">
        <v>43562</v>
      </c>
      <c r="G52" s="145"/>
      <c r="H52" s="143">
        <v>47150</v>
      </c>
      <c r="I52" s="147"/>
      <c r="J52" s="142">
        <v>274213</v>
      </c>
      <c r="K52" s="134"/>
      <c r="L52" s="134">
        <f t="shared" si="1"/>
        <v>108.23653643083422</v>
      </c>
      <c r="M52" s="146"/>
      <c r="N52" s="144">
        <v>108.55965351238362</v>
      </c>
    </row>
    <row r="53" spans="1:14" ht="16.5" hidden="1">
      <c r="A53" s="112" t="s">
        <v>112</v>
      </c>
      <c r="B53" s="104" t="s">
        <v>72</v>
      </c>
      <c r="C53" s="123"/>
      <c r="D53" s="123"/>
      <c r="E53" s="142"/>
      <c r="F53" s="143">
        <v>44623</v>
      </c>
      <c r="G53" s="145"/>
      <c r="H53" s="143">
        <v>44930</v>
      </c>
      <c r="I53" s="142"/>
      <c r="J53" s="142">
        <v>286391</v>
      </c>
      <c r="K53" s="134"/>
      <c r="L53" s="134">
        <f t="shared" si="1"/>
        <v>100.68798601617999</v>
      </c>
      <c r="M53" s="146"/>
      <c r="N53" s="144">
        <v>101.95950684794953</v>
      </c>
    </row>
    <row r="54" spans="1:14" ht="16.5" hidden="1">
      <c r="A54" s="105" t="s">
        <v>92</v>
      </c>
      <c r="B54" s="104" t="s">
        <v>72</v>
      </c>
      <c r="C54" s="123"/>
      <c r="D54" s="123"/>
      <c r="E54" s="142"/>
      <c r="F54" s="143">
        <v>29397</v>
      </c>
      <c r="G54" s="145"/>
      <c r="H54" s="143">
        <v>29535</v>
      </c>
      <c r="I54" s="147"/>
      <c r="J54" s="142">
        <v>212990</v>
      </c>
      <c r="K54" s="134"/>
      <c r="L54" s="134">
        <f t="shared" si="1"/>
        <v>100.46943565669966</v>
      </c>
      <c r="M54" s="146"/>
      <c r="N54" s="144">
        <v>116.67807937768768</v>
      </c>
    </row>
    <row r="55" spans="1:14" ht="16.5" hidden="1">
      <c r="A55" s="112" t="s">
        <v>115</v>
      </c>
      <c r="B55" s="104" t="s">
        <v>72</v>
      </c>
      <c r="C55" s="123"/>
      <c r="D55" s="123"/>
      <c r="E55" s="142"/>
      <c r="F55" s="143">
        <v>18064</v>
      </c>
      <c r="G55" s="145"/>
      <c r="H55" s="143">
        <v>18567</v>
      </c>
      <c r="I55" s="142"/>
      <c r="J55" s="142">
        <v>138969</v>
      </c>
      <c r="K55" s="134"/>
      <c r="L55" s="134">
        <f t="shared" si="1"/>
        <v>102.78454384410982</v>
      </c>
      <c r="M55" s="146"/>
      <c r="N55" s="144">
        <v>115.07771548761603</v>
      </c>
    </row>
    <row r="56" spans="1:14" ht="16.5">
      <c r="A56" s="112" t="s">
        <v>94</v>
      </c>
      <c r="B56" s="104" t="s">
        <v>72</v>
      </c>
      <c r="C56" s="123"/>
      <c r="D56" s="123"/>
      <c r="E56" s="142"/>
      <c r="F56" s="143">
        <v>20519</v>
      </c>
      <c r="G56" s="145"/>
      <c r="H56" s="143">
        <v>21488</v>
      </c>
      <c r="I56" s="142"/>
      <c r="J56" s="142">
        <v>131052</v>
      </c>
      <c r="K56" s="134"/>
      <c r="L56" s="134">
        <f t="shared" si="1"/>
        <v>104.72245236122617</v>
      </c>
      <c r="M56" s="146"/>
      <c r="N56" s="144">
        <v>110.55042388966217</v>
      </c>
    </row>
    <row r="57" spans="1:14" ht="16.5" hidden="1">
      <c r="A57" s="112" t="s">
        <v>111</v>
      </c>
      <c r="B57" s="104" t="s">
        <v>72</v>
      </c>
      <c r="C57" s="123"/>
      <c r="D57" s="123"/>
      <c r="E57" s="142"/>
      <c r="F57" s="143">
        <v>4577</v>
      </c>
      <c r="G57" s="145"/>
      <c r="H57" s="143">
        <v>5360</v>
      </c>
      <c r="I57" s="142"/>
      <c r="J57" s="142">
        <v>47552</v>
      </c>
      <c r="K57" s="134"/>
      <c r="L57" s="134">
        <f t="shared" si="1"/>
        <v>117.10727550797466</v>
      </c>
      <c r="M57" s="146"/>
      <c r="N57" s="144">
        <v>41.02811882554939</v>
      </c>
    </row>
    <row r="58" spans="1:14" ht="15" customHeight="1" hidden="1">
      <c r="A58" s="112" t="s">
        <v>116</v>
      </c>
      <c r="B58" s="104" t="s">
        <v>72</v>
      </c>
      <c r="C58" s="123"/>
      <c r="D58" s="123"/>
      <c r="E58" s="142"/>
      <c r="F58" s="143">
        <v>18281</v>
      </c>
      <c r="G58" s="145"/>
      <c r="H58" s="143">
        <v>18658</v>
      </c>
      <c r="I58" s="142"/>
      <c r="J58" s="142">
        <v>249824</v>
      </c>
      <c r="K58" s="134"/>
      <c r="L58" s="134">
        <f t="shared" si="1"/>
        <v>102.06225042393741</v>
      </c>
      <c r="M58" s="146"/>
      <c r="N58" s="144">
        <v>199.33455146055582</v>
      </c>
    </row>
    <row r="59" spans="1:14" ht="16.5" hidden="1">
      <c r="A59" s="105" t="s">
        <v>124</v>
      </c>
      <c r="B59" s="104" t="s">
        <v>72</v>
      </c>
      <c r="C59" s="123"/>
      <c r="D59" s="123"/>
      <c r="E59" s="142"/>
      <c r="F59" s="143">
        <v>26792</v>
      </c>
      <c r="G59" s="148"/>
      <c r="H59" s="143">
        <v>29715</v>
      </c>
      <c r="I59" s="147"/>
      <c r="J59" s="142">
        <v>148520</v>
      </c>
      <c r="K59" s="134"/>
      <c r="L59" s="134">
        <f t="shared" si="1"/>
        <v>110.90997312630635</v>
      </c>
      <c r="M59" s="146"/>
      <c r="N59" s="144">
        <v>137.4332589967335</v>
      </c>
    </row>
    <row r="60" spans="1:14" ht="16.5" hidden="1">
      <c r="A60" s="105" t="s">
        <v>121</v>
      </c>
      <c r="B60" s="104" t="s">
        <v>72</v>
      </c>
      <c r="C60" s="123"/>
      <c r="D60" s="123"/>
      <c r="E60" s="142"/>
      <c r="F60" s="143">
        <v>15212</v>
      </c>
      <c r="G60" s="145"/>
      <c r="H60" s="143">
        <v>16230</v>
      </c>
      <c r="I60" s="147"/>
      <c r="J60" s="142">
        <v>111387</v>
      </c>
      <c r="K60" s="134"/>
      <c r="L60" s="134">
        <f t="shared" si="1"/>
        <v>106.69208519589797</v>
      </c>
      <c r="M60" s="146"/>
      <c r="N60" s="144">
        <v>115.29193793795866</v>
      </c>
    </row>
    <row r="61" spans="1:14" ht="16.5" hidden="1">
      <c r="A61" s="105" t="s">
        <v>117</v>
      </c>
      <c r="B61" s="104" t="s">
        <v>72</v>
      </c>
      <c r="C61" s="123"/>
      <c r="D61" s="123"/>
      <c r="E61" s="142"/>
      <c r="F61" s="143">
        <v>11218</v>
      </c>
      <c r="G61" s="145"/>
      <c r="H61" s="143">
        <v>11350</v>
      </c>
      <c r="I61" s="147"/>
      <c r="J61" s="142">
        <v>85846</v>
      </c>
      <c r="K61" s="134"/>
      <c r="L61" s="134">
        <f t="shared" si="1"/>
        <v>101.17668033517562</v>
      </c>
      <c r="M61" s="146"/>
      <c r="N61" s="144">
        <v>122.97620582463075</v>
      </c>
    </row>
    <row r="62" spans="1:14" ht="16.5">
      <c r="A62" s="112" t="s">
        <v>110</v>
      </c>
      <c r="B62" s="104" t="s">
        <v>72</v>
      </c>
      <c r="C62" s="123"/>
      <c r="D62" s="123"/>
      <c r="E62" s="142"/>
      <c r="F62" s="143">
        <v>7924</v>
      </c>
      <c r="G62" s="145"/>
      <c r="H62" s="143">
        <v>8126</v>
      </c>
      <c r="I62" s="142"/>
      <c r="J62" s="142">
        <v>40671</v>
      </c>
      <c r="K62" s="134"/>
      <c r="L62" s="134">
        <f t="shared" si="1"/>
        <v>102.54921756688542</v>
      </c>
      <c r="M62" s="146"/>
      <c r="N62" s="144">
        <v>79.96343045888877</v>
      </c>
    </row>
    <row r="63" spans="1:14" ht="16.5">
      <c r="A63" s="112" t="s">
        <v>113</v>
      </c>
      <c r="B63" s="104" t="s">
        <v>72</v>
      </c>
      <c r="C63" s="123"/>
      <c r="D63" s="123"/>
      <c r="E63" s="142"/>
      <c r="F63" s="143">
        <v>6542</v>
      </c>
      <c r="G63" s="145"/>
      <c r="H63" s="143">
        <v>6975</v>
      </c>
      <c r="I63" s="142"/>
      <c r="J63" s="142">
        <v>43821</v>
      </c>
      <c r="K63" s="134"/>
      <c r="L63" s="134">
        <f t="shared" si="1"/>
        <v>106.6187710180373</v>
      </c>
      <c r="M63" s="146"/>
      <c r="N63" s="144">
        <v>116.93707637295192</v>
      </c>
    </row>
    <row r="64" spans="1:14" ht="16.5">
      <c r="A64" s="112" t="s">
        <v>108</v>
      </c>
      <c r="B64" s="104" t="s">
        <v>12</v>
      </c>
      <c r="C64" s="123"/>
      <c r="D64" s="123"/>
      <c r="E64" s="142">
        <v>107062</v>
      </c>
      <c r="F64" s="143">
        <v>25919</v>
      </c>
      <c r="G64" s="142">
        <v>115398</v>
      </c>
      <c r="H64" s="143">
        <v>27937.09030281519</v>
      </c>
      <c r="I64" s="142">
        <v>1071137</v>
      </c>
      <c r="J64" s="142">
        <v>258123.0903028152</v>
      </c>
      <c r="K64" s="134">
        <f>G64/E64*100</f>
        <v>107.78614260895556</v>
      </c>
      <c r="L64" s="134">
        <f t="shared" si="1"/>
        <v>107.78614260895556</v>
      </c>
      <c r="M64" s="144">
        <v>189.13253828958474</v>
      </c>
      <c r="N64" s="144">
        <v>163.10786544508807</v>
      </c>
    </row>
    <row r="65" spans="1:14" ht="16.5">
      <c r="A65" s="150" t="s">
        <v>114</v>
      </c>
      <c r="B65" s="154" t="s">
        <v>12</v>
      </c>
      <c r="C65" s="149"/>
      <c r="D65" s="149"/>
      <c r="E65" s="155">
        <v>21795</v>
      </c>
      <c r="F65" s="156">
        <v>7345</v>
      </c>
      <c r="G65" s="155">
        <v>25104</v>
      </c>
      <c r="H65" s="156">
        <v>8460.145905024088</v>
      </c>
      <c r="I65" s="155">
        <v>149159</v>
      </c>
      <c r="J65" s="155">
        <v>44872.14590502409</v>
      </c>
      <c r="K65" s="157">
        <f>G65/E65*100</f>
        <v>115.1823812801101</v>
      </c>
      <c r="L65" s="157">
        <f t="shared" si="1"/>
        <v>115.1823812801101</v>
      </c>
      <c r="M65" s="158">
        <v>109.81138465162847</v>
      </c>
      <c r="N65" s="158">
        <v>118.80681486145804</v>
      </c>
    </row>
    <row r="66" spans="1:13" ht="16.5">
      <c r="A66" s="151" t="s">
        <v>143</v>
      </c>
      <c r="B66" s="151"/>
      <c r="C66" s="151"/>
      <c r="D66" s="151"/>
      <c r="E66" s="151"/>
      <c r="F66" s="151"/>
      <c r="G66" s="151"/>
      <c r="H66" s="151"/>
      <c r="I66" s="151"/>
      <c r="J66" s="151"/>
      <c r="K66" s="151"/>
      <c r="L66" s="152"/>
      <c r="M66" s="153"/>
    </row>
    <row r="67" spans="1:13" ht="16.5">
      <c r="A67" s="69" t="s">
        <v>199</v>
      </c>
      <c r="B67" s="68"/>
      <c r="C67" s="69"/>
      <c r="D67" s="70"/>
      <c r="E67" s="70"/>
      <c r="F67" s="70"/>
      <c r="G67" s="70"/>
      <c r="H67" s="70"/>
      <c r="I67" s="70"/>
      <c r="J67" s="70"/>
      <c r="K67" s="70"/>
      <c r="L67" s="70"/>
      <c r="M67" s="67"/>
    </row>
  </sheetData>
  <sheetProtection/>
  <mergeCells count="13">
    <mergeCell ref="M4:N4"/>
    <mergeCell ref="A4:A5"/>
    <mergeCell ref="B4:B5"/>
    <mergeCell ref="A2:N2"/>
    <mergeCell ref="C6:D6"/>
    <mergeCell ref="C4:D5"/>
    <mergeCell ref="E6:F6"/>
    <mergeCell ref="G6:H6"/>
    <mergeCell ref="I6:J6"/>
    <mergeCell ref="E4:F4"/>
    <mergeCell ref="G4:H4"/>
    <mergeCell ref="I4:J4"/>
    <mergeCell ref="K4:L4"/>
  </mergeCells>
  <printOptions/>
  <pageMargins left="0.31496062992125984" right="0.31496062992125984" top="0.35433070866141736" bottom="0.35433070866141736" header="0.31496062992125984" footer="0.31496062992125984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G23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8" sqref="A8"/>
      <selection pane="bottomRight" activeCell="F4" sqref="F4:F5"/>
    </sheetView>
  </sheetViews>
  <sheetFormatPr defaultColWidth="8.72265625" defaultRowHeight="16.5"/>
  <cols>
    <col min="1" max="1" width="33.8125" style="11" customWidth="1"/>
    <col min="2" max="3" width="12.6328125" style="11" customWidth="1"/>
    <col min="4" max="4" width="11.6328125" style="11" bestFit="1" customWidth="1"/>
    <col min="5" max="5" width="10.18359375" style="11" bestFit="1" customWidth="1"/>
    <col min="6" max="16384" width="8.90625" style="11" customWidth="1"/>
  </cols>
  <sheetData>
    <row r="1" ht="15.75">
      <c r="A1" s="24" t="s">
        <v>7</v>
      </c>
    </row>
    <row r="2" spans="1:5" ht="15.75">
      <c r="A2" s="25" t="s">
        <v>185</v>
      </c>
      <c r="B2" s="25"/>
      <c r="C2" s="25"/>
      <c r="D2" s="25"/>
      <c r="E2" s="25"/>
    </row>
    <row r="3" spans="1:5" ht="15.75">
      <c r="A3" s="33"/>
      <c r="B3" s="33"/>
      <c r="C3" s="33"/>
      <c r="D3" s="33"/>
      <c r="E3" s="33"/>
    </row>
    <row r="4" spans="1:6" s="12" customFormat="1" ht="24.75" customHeight="1">
      <c r="A4" s="269" t="s">
        <v>14</v>
      </c>
      <c r="B4" s="273" t="s">
        <v>30</v>
      </c>
      <c r="C4" s="30" t="s">
        <v>184</v>
      </c>
      <c r="D4" s="31"/>
      <c r="E4" s="32"/>
      <c r="F4" s="271" t="s">
        <v>75</v>
      </c>
    </row>
    <row r="5" spans="1:6" s="12" customFormat="1" ht="45.75" customHeight="1">
      <c r="A5" s="270"/>
      <c r="B5" s="274"/>
      <c r="C5" s="13" t="s">
        <v>73</v>
      </c>
      <c r="D5" s="13" t="s">
        <v>74</v>
      </c>
      <c r="E5" s="13" t="s">
        <v>67</v>
      </c>
      <c r="F5" s="272"/>
    </row>
    <row r="6" spans="1:6" s="12" customFormat="1" ht="15.75">
      <c r="A6" s="48" t="s">
        <v>10</v>
      </c>
      <c r="B6" s="48">
        <v>1</v>
      </c>
      <c r="C6" s="48">
        <v>2</v>
      </c>
      <c r="D6" s="48">
        <v>3</v>
      </c>
      <c r="E6" s="48">
        <v>4</v>
      </c>
      <c r="F6" s="48">
        <v>5</v>
      </c>
    </row>
    <row r="7" spans="1:6" s="16" customFormat="1" ht="24" customHeight="1">
      <c r="A7" s="14" t="s">
        <v>15</v>
      </c>
      <c r="B7" s="15">
        <v>155.36</v>
      </c>
      <c r="C7" s="15">
        <v>100.55</v>
      </c>
      <c r="D7" s="15">
        <v>101.02</v>
      </c>
      <c r="E7" s="15">
        <v>100.14</v>
      </c>
      <c r="F7" s="15">
        <v>100.66</v>
      </c>
    </row>
    <row r="8" spans="1:7" ht="24" customHeight="1">
      <c r="A8" s="17" t="s">
        <v>16</v>
      </c>
      <c r="B8" s="18">
        <v>169.09</v>
      </c>
      <c r="C8" s="18">
        <v>102.15</v>
      </c>
      <c r="D8" s="18">
        <v>101.67</v>
      </c>
      <c r="E8" s="18">
        <v>100.46</v>
      </c>
      <c r="F8" s="18">
        <v>103.09</v>
      </c>
      <c r="G8" s="46"/>
    </row>
    <row r="9" spans="1:7" ht="24" customHeight="1">
      <c r="A9" s="17" t="s">
        <v>33</v>
      </c>
      <c r="B9" s="18">
        <v>152.55</v>
      </c>
      <c r="C9" s="18">
        <v>100.45</v>
      </c>
      <c r="D9" s="18">
        <v>98.08</v>
      </c>
      <c r="E9" s="18">
        <v>100.47</v>
      </c>
      <c r="F9" s="18">
        <v>100.14</v>
      </c>
      <c r="G9" s="46"/>
    </row>
    <row r="10" spans="1:7" ht="24" customHeight="1">
      <c r="A10" s="17" t="s">
        <v>17</v>
      </c>
      <c r="B10" s="18">
        <v>171.03</v>
      </c>
      <c r="C10" s="18">
        <v>102.33</v>
      </c>
      <c r="D10" s="18">
        <v>102.43</v>
      </c>
      <c r="E10" s="18">
        <v>100.59</v>
      </c>
      <c r="F10" s="18">
        <v>103.75</v>
      </c>
      <c r="G10" s="46"/>
    </row>
    <row r="11" spans="1:7" ht="24" customHeight="1">
      <c r="A11" s="17" t="s">
        <v>34</v>
      </c>
      <c r="B11" s="18">
        <v>181.56</v>
      </c>
      <c r="C11" s="18">
        <v>103.24</v>
      </c>
      <c r="D11" s="188">
        <v>102.9</v>
      </c>
      <c r="E11" s="19">
        <v>100.02</v>
      </c>
      <c r="F11" s="19">
        <v>103.99</v>
      </c>
      <c r="G11" s="46"/>
    </row>
    <row r="12" spans="1:7" ht="24" customHeight="1">
      <c r="A12" s="17" t="s">
        <v>18</v>
      </c>
      <c r="B12" s="18">
        <v>141.22</v>
      </c>
      <c r="C12" s="18">
        <v>101.91</v>
      </c>
      <c r="D12" s="18">
        <v>101.1</v>
      </c>
      <c r="E12" s="18">
        <v>100.04</v>
      </c>
      <c r="F12" s="18">
        <v>102.23</v>
      </c>
      <c r="G12" s="46"/>
    </row>
    <row r="13" spans="1:7" ht="24" customHeight="1">
      <c r="A13" s="17" t="s">
        <v>19</v>
      </c>
      <c r="B13" s="18">
        <v>158.24</v>
      </c>
      <c r="C13" s="18">
        <v>105.64</v>
      </c>
      <c r="D13" s="18">
        <v>102.74</v>
      </c>
      <c r="E13" s="18">
        <v>100.36</v>
      </c>
      <c r="F13" s="18">
        <v>106.06</v>
      </c>
      <c r="G13" s="46"/>
    </row>
    <row r="14" spans="1:7" ht="24" customHeight="1">
      <c r="A14" s="17" t="s">
        <v>35</v>
      </c>
      <c r="B14" s="18">
        <v>152.52</v>
      </c>
      <c r="C14" s="18">
        <v>96</v>
      </c>
      <c r="D14" s="18">
        <v>98.88</v>
      </c>
      <c r="E14" s="18">
        <v>99.15</v>
      </c>
      <c r="F14" s="18">
        <v>95.17</v>
      </c>
      <c r="G14" s="46"/>
    </row>
    <row r="15" spans="1:7" ht="24" customHeight="1">
      <c r="A15" s="17" t="s">
        <v>20</v>
      </c>
      <c r="B15" s="18">
        <v>149.18</v>
      </c>
      <c r="C15" s="18">
        <v>104.34</v>
      </c>
      <c r="D15" s="18">
        <v>103.01</v>
      </c>
      <c r="E15" s="18">
        <v>100.05</v>
      </c>
      <c r="F15" s="18">
        <v>104.18</v>
      </c>
      <c r="G15" s="46"/>
    </row>
    <row r="16" spans="1:7" ht="24" customHeight="1">
      <c r="A16" s="17" t="s">
        <v>21</v>
      </c>
      <c r="B16" s="18">
        <v>157.29</v>
      </c>
      <c r="C16" s="18">
        <v>100.7</v>
      </c>
      <c r="D16" s="18">
        <v>100.22</v>
      </c>
      <c r="E16" s="18">
        <v>100.01</v>
      </c>
      <c r="F16" s="18">
        <v>100.98</v>
      </c>
      <c r="G16" s="46"/>
    </row>
    <row r="17" spans="1:7" ht="24" customHeight="1">
      <c r="A17" s="17" t="s">
        <v>31</v>
      </c>
      <c r="B17" s="18">
        <v>136.9</v>
      </c>
      <c r="C17" s="18">
        <v>88.98</v>
      </c>
      <c r="D17" s="18">
        <v>98.07</v>
      </c>
      <c r="E17" s="18">
        <v>100.15</v>
      </c>
      <c r="F17" s="18">
        <v>86.27</v>
      </c>
      <c r="G17" s="46"/>
    </row>
    <row r="18" spans="1:7" ht="24" customHeight="1">
      <c r="A18" s="17" t="s">
        <v>32</v>
      </c>
      <c r="B18" s="18">
        <v>84.91</v>
      </c>
      <c r="C18" s="18">
        <v>98.2</v>
      </c>
      <c r="D18" s="18">
        <v>98.15</v>
      </c>
      <c r="E18" s="18">
        <v>99.62</v>
      </c>
      <c r="F18" s="18">
        <v>98.81</v>
      </c>
      <c r="G18" s="46"/>
    </row>
    <row r="19" spans="1:7" ht="24" customHeight="1">
      <c r="A19" s="17" t="s">
        <v>22</v>
      </c>
      <c r="B19" s="18">
        <v>176.36</v>
      </c>
      <c r="C19" s="18">
        <v>101.79</v>
      </c>
      <c r="D19" s="18">
        <v>100.06</v>
      </c>
      <c r="E19" s="18">
        <v>100.03</v>
      </c>
      <c r="F19" s="18">
        <v>101.99</v>
      </c>
      <c r="G19" s="46"/>
    </row>
    <row r="20" spans="1:7" ht="24" customHeight="1">
      <c r="A20" s="17" t="s">
        <v>23</v>
      </c>
      <c r="B20" s="18">
        <v>126.92</v>
      </c>
      <c r="C20" s="18">
        <v>101.37</v>
      </c>
      <c r="D20" s="18">
        <v>100.85</v>
      </c>
      <c r="E20" s="18">
        <v>99.81</v>
      </c>
      <c r="F20" s="18">
        <v>101.94</v>
      </c>
      <c r="G20" s="46"/>
    </row>
    <row r="21" spans="1:7" ht="24" customHeight="1">
      <c r="A21" s="17" t="s">
        <v>24</v>
      </c>
      <c r="B21" s="18">
        <v>169.61</v>
      </c>
      <c r="C21" s="18">
        <v>105.16</v>
      </c>
      <c r="D21" s="18">
        <v>103.91</v>
      </c>
      <c r="E21" s="18">
        <v>100.17</v>
      </c>
      <c r="F21" s="18">
        <v>104.34</v>
      </c>
      <c r="G21" s="46"/>
    </row>
    <row r="22" spans="1:7" s="21" customFormat="1" ht="24" customHeight="1">
      <c r="A22" s="20" t="s">
        <v>25</v>
      </c>
      <c r="B22" s="34">
        <v>160.05</v>
      </c>
      <c r="C22" s="34">
        <v>92.59</v>
      </c>
      <c r="D22" s="34">
        <v>100.62</v>
      </c>
      <c r="E22" s="34">
        <v>99.33</v>
      </c>
      <c r="F22" s="34">
        <v>95.17</v>
      </c>
      <c r="G22" s="46"/>
    </row>
    <row r="23" spans="1:7" s="21" customFormat="1" ht="24" customHeight="1">
      <c r="A23" s="22" t="s">
        <v>26</v>
      </c>
      <c r="B23" s="35">
        <v>140.36</v>
      </c>
      <c r="C23" s="35">
        <v>101.82</v>
      </c>
      <c r="D23" s="35">
        <v>101.62</v>
      </c>
      <c r="E23" s="35">
        <v>100.05</v>
      </c>
      <c r="F23" s="35">
        <v>101.3</v>
      </c>
      <c r="G23" s="46"/>
    </row>
  </sheetData>
  <sheetProtection/>
  <mergeCells count="3">
    <mergeCell ref="A4:A5"/>
    <mergeCell ref="F4:F5"/>
    <mergeCell ref="B4:B5"/>
  </mergeCells>
  <printOptions/>
  <pageMargins left="1.7322834645669292" right="0.2755905511811024" top="0.5118110236220472" bottom="0.4724409448818898" header="0.15748031496062992" footer="0.1968503937007874"/>
  <pageSetup firstPageNumber="9" useFirstPageNumber="1" horizontalDpi="600" verticalDpi="600" orientation="landscape" paperSize="9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6.36328125" defaultRowHeight="16.5"/>
  <cols>
    <col min="1" max="1" width="20.6328125" style="1" customWidth="1"/>
    <col min="2" max="2" width="0.9140625" style="1" customWidth="1"/>
    <col min="3" max="3" width="22.18359375" style="1" customWidth="1"/>
    <col min="4" max="16384" width="6.36328125" style="1" customWidth="1"/>
  </cols>
  <sheetData>
    <row r="1" spans="1:3" ht="16.5">
      <c r="A1" s="2"/>
      <c r="C1" s="2"/>
    </row>
    <row r="2" ht="17.25" thickBot="1">
      <c r="A2" s="2"/>
    </row>
    <row r="3" spans="1:3" ht="17.25" thickBot="1">
      <c r="A3" s="2"/>
      <c r="C3" s="2"/>
    </row>
    <row r="4" spans="1:3" ht="16.5">
      <c r="A4" s="2"/>
      <c r="C4" s="2"/>
    </row>
    <row r="5" ht="16.5">
      <c r="C5" s="2"/>
    </row>
    <row r="6" ht="17.25" thickBot="1">
      <c r="C6" s="2"/>
    </row>
    <row r="7" spans="1:3" ht="16.5">
      <c r="A7" s="2"/>
      <c r="C7" s="2"/>
    </row>
    <row r="8" spans="1:3" ht="16.5">
      <c r="A8" s="2"/>
      <c r="C8" s="2"/>
    </row>
    <row r="9" spans="1:3" ht="16.5">
      <c r="A9" s="2"/>
      <c r="C9" s="2"/>
    </row>
    <row r="10" spans="1:3" ht="16.5">
      <c r="A10" s="2"/>
      <c r="C10" s="2"/>
    </row>
    <row r="11" spans="1:3" ht="17.25" thickBot="1">
      <c r="A11" s="2"/>
      <c r="C11" s="2"/>
    </row>
    <row r="12" ht="16.5">
      <c r="C12" s="2"/>
    </row>
    <row r="13" ht="17.25" thickBot="1">
      <c r="C13" s="2"/>
    </row>
    <row r="14" spans="1:3" ht="17.25" thickBot="1">
      <c r="A14" s="2"/>
      <c r="C14" s="2"/>
    </row>
    <row r="15" ht="16.5">
      <c r="A15" s="2"/>
    </row>
    <row r="16" ht="17.25" thickBot="1">
      <c r="A16" s="2"/>
    </row>
    <row r="17" spans="1:3" ht="17.25" thickBot="1">
      <c r="A17" s="2"/>
      <c r="C17" s="2"/>
    </row>
    <row r="18" ht="16.5">
      <c r="C18" s="2"/>
    </row>
    <row r="19" ht="16.5">
      <c r="C19" s="2"/>
    </row>
    <row r="20" spans="1:3" ht="16.5">
      <c r="A20" s="2"/>
      <c r="C20" s="2"/>
    </row>
    <row r="21" spans="1:3" ht="16.5">
      <c r="A21" s="2"/>
      <c r="C21" s="2"/>
    </row>
    <row r="22" spans="1:3" ht="16.5">
      <c r="A22" s="2"/>
      <c r="C22" s="2"/>
    </row>
    <row r="23" spans="1:3" ht="16.5">
      <c r="A23" s="2"/>
      <c r="C23" s="2"/>
    </row>
    <row r="24" ht="16.5">
      <c r="A24" s="2"/>
    </row>
    <row r="25" ht="16.5">
      <c r="A25" s="2"/>
    </row>
    <row r="26" spans="1:3" ht="17.25" thickBot="1">
      <c r="A26" s="2"/>
      <c r="C26" s="2"/>
    </row>
    <row r="27" spans="1:3" ht="16.5">
      <c r="A27" s="2"/>
      <c r="C27" s="2"/>
    </row>
    <row r="28" spans="1:3" ht="16.5">
      <c r="A28" s="2"/>
      <c r="C28" s="2"/>
    </row>
    <row r="29" spans="1:3" ht="16.5">
      <c r="A29" s="2"/>
      <c r="C29" s="2"/>
    </row>
    <row r="30" spans="1:3" ht="16.5">
      <c r="A30" s="2"/>
      <c r="C30" s="2"/>
    </row>
    <row r="31" spans="1:3" ht="16.5">
      <c r="A31" s="2"/>
      <c r="C31" s="2"/>
    </row>
    <row r="32" spans="1:3" ht="16.5">
      <c r="A32" s="2"/>
      <c r="C32" s="2"/>
    </row>
    <row r="33" spans="1:3" ht="16.5">
      <c r="A33" s="2"/>
      <c r="C33" s="2"/>
    </row>
    <row r="34" spans="1:3" ht="16.5">
      <c r="A34" s="2"/>
      <c r="C34" s="2"/>
    </row>
    <row r="35" spans="1:3" ht="16.5">
      <c r="A35" s="2"/>
      <c r="C35" s="2"/>
    </row>
    <row r="36" spans="1:3" ht="16.5">
      <c r="A36" s="2"/>
      <c r="C36" s="2"/>
    </row>
    <row r="37" ht="16.5">
      <c r="A37" s="2"/>
    </row>
    <row r="38" ht="16.5">
      <c r="A38" s="2"/>
    </row>
    <row r="39" spans="1:3" ht="16.5">
      <c r="A39" s="2"/>
      <c r="C39" s="2"/>
    </row>
    <row r="40" spans="1:3" ht="16.5">
      <c r="A40" s="2"/>
      <c r="C40" s="2"/>
    </row>
    <row r="41" spans="1:3" ht="16.5">
      <c r="A41" s="2"/>
      <c r="C41" s="2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6.36328125" defaultRowHeight="16.5"/>
  <cols>
    <col min="1" max="1" width="20.6328125" style="1" customWidth="1"/>
    <col min="2" max="2" width="0.9140625" style="1" customWidth="1"/>
    <col min="3" max="3" width="22.18359375" style="1" customWidth="1"/>
    <col min="4" max="16384" width="6.36328125" style="1" customWidth="1"/>
  </cols>
  <sheetData>
    <row r="1" spans="1:3" ht="16.5">
      <c r="A1" s="2"/>
      <c r="C1" s="2"/>
    </row>
    <row r="2" ht="17.25" thickBot="1">
      <c r="A2" s="2"/>
    </row>
    <row r="3" spans="1:3" ht="17.25" thickBot="1">
      <c r="A3" s="2"/>
      <c r="C3" s="2"/>
    </row>
    <row r="4" spans="1:3" ht="16.5">
      <c r="A4" s="2"/>
      <c r="C4" s="2"/>
    </row>
    <row r="5" ht="16.5">
      <c r="C5" s="2"/>
    </row>
    <row r="6" ht="17.25" thickBot="1">
      <c r="C6" s="2"/>
    </row>
    <row r="7" spans="1:3" ht="16.5">
      <c r="A7" s="2"/>
      <c r="C7" s="2"/>
    </row>
    <row r="8" spans="1:3" ht="16.5">
      <c r="A8" s="2"/>
      <c r="C8" s="2"/>
    </row>
    <row r="9" spans="1:3" ht="16.5">
      <c r="A9" s="2"/>
      <c r="C9" s="2"/>
    </row>
    <row r="10" spans="1:3" ht="16.5">
      <c r="A10" s="2"/>
      <c r="C10" s="2"/>
    </row>
    <row r="11" spans="1:3" ht="17.25" thickBot="1">
      <c r="A11" s="2"/>
      <c r="C11" s="2"/>
    </row>
    <row r="12" ht="16.5">
      <c r="C12" s="2"/>
    </row>
    <row r="13" ht="17.25" thickBot="1">
      <c r="C13" s="2"/>
    </row>
    <row r="14" spans="1:3" ht="17.25" thickBot="1">
      <c r="A14" s="2"/>
      <c r="C14" s="2"/>
    </row>
    <row r="15" ht="16.5">
      <c r="A15" s="2"/>
    </row>
    <row r="16" ht="17.25" thickBot="1">
      <c r="A16" s="2"/>
    </row>
    <row r="17" spans="1:3" ht="17.25" thickBot="1">
      <c r="A17" s="2"/>
      <c r="C17" s="2"/>
    </row>
    <row r="18" ht="16.5">
      <c r="C18" s="2"/>
    </row>
    <row r="19" ht="16.5">
      <c r="C19" s="2"/>
    </row>
    <row r="20" spans="1:3" ht="16.5">
      <c r="A20" s="2"/>
      <c r="C20" s="2"/>
    </row>
    <row r="21" spans="1:3" ht="16.5">
      <c r="A21" s="2"/>
      <c r="C21" s="2"/>
    </row>
    <row r="22" spans="1:3" ht="16.5">
      <c r="A22" s="2"/>
      <c r="C22" s="2"/>
    </row>
    <row r="23" spans="1:3" ht="16.5">
      <c r="A23" s="2"/>
      <c r="C23" s="2"/>
    </row>
    <row r="24" ht="16.5">
      <c r="A24" s="2"/>
    </row>
    <row r="25" ht="16.5">
      <c r="A25" s="2"/>
    </row>
    <row r="26" spans="1:3" ht="17.25" thickBot="1">
      <c r="A26" s="2"/>
      <c r="C26" s="2"/>
    </row>
    <row r="27" spans="1:3" ht="16.5">
      <c r="A27" s="2"/>
      <c r="C27" s="2"/>
    </row>
    <row r="28" spans="1:3" ht="16.5">
      <c r="A28" s="2"/>
      <c r="C28" s="2"/>
    </row>
    <row r="29" spans="1:3" ht="16.5">
      <c r="A29" s="2"/>
      <c r="C29" s="2"/>
    </row>
    <row r="30" spans="1:3" ht="16.5">
      <c r="A30" s="2"/>
      <c r="C30" s="2"/>
    </row>
    <row r="31" spans="1:3" ht="16.5">
      <c r="A31" s="2"/>
      <c r="C31" s="2"/>
    </row>
    <row r="32" spans="1:3" ht="16.5">
      <c r="A32" s="2"/>
      <c r="C32" s="2"/>
    </row>
    <row r="33" spans="1:3" ht="16.5">
      <c r="A33" s="2"/>
      <c r="C33" s="2"/>
    </row>
    <row r="34" spans="1:3" ht="16.5">
      <c r="A34" s="2"/>
      <c r="C34" s="2"/>
    </row>
    <row r="35" spans="1:3" ht="16.5">
      <c r="A35" s="2"/>
      <c r="C35" s="2"/>
    </row>
    <row r="36" spans="1:3" ht="16.5">
      <c r="A36" s="2"/>
      <c r="C36" s="2"/>
    </row>
    <row r="37" ht="16.5">
      <c r="A37" s="2"/>
    </row>
    <row r="38" ht="16.5">
      <c r="A38" s="2"/>
    </row>
    <row r="39" spans="1:3" ht="16.5">
      <c r="A39" s="2"/>
      <c r="C39" s="2"/>
    </row>
    <row r="40" spans="1:3" ht="16.5">
      <c r="A40" s="2"/>
      <c r="C40" s="2"/>
    </row>
    <row r="41" spans="1:3" ht="16.5">
      <c r="A41" s="2"/>
      <c r="C41" s="2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6.36328125" defaultRowHeight="16.5"/>
  <cols>
    <col min="1" max="1" width="20.6328125" style="1" customWidth="1"/>
    <col min="2" max="2" width="0.9140625" style="1" customWidth="1"/>
    <col min="3" max="3" width="22.18359375" style="1" customWidth="1"/>
    <col min="4" max="16384" width="6.36328125" style="1" customWidth="1"/>
  </cols>
  <sheetData>
    <row r="1" spans="1:3" ht="16.5">
      <c r="A1"/>
      <c r="C1" s="2"/>
    </row>
    <row r="2" ht="17.25" thickBot="1">
      <c r="A2"/>
    </row>
    <row r="3" spans="1:3" ht="17.25" thickBot="1">
      <c r="A3"/>
      <c r="C3"/>
    </row>
    <row r="4" spans="1:3" ht="16.5">
      <c r="A4"/>
      <c r="C4"/>
    </row>
    <row r="5" ht="16.5">
      <c r="C5"/>
    </row>
    <row r="6" ht="17.25" thickBot="1">
      <c r="C6"/>
    </row>
    <row r="7" spans="1:3" ht="16.5">
      <c r="A7"/>
      <c r="C7"/>
    </row>
    <row r="8" spans="1:3" ht="16.5">
      <c r="A8"/>
      <c r="C8"/>
    </row>
    <row r="9" spans="1:3" ht="16.5">
      <c r="A9"/>
      <c r="C9"/>
    </row>
    <row r="10" spans="1:3" ht="16.5">
      <c r="A10"/>
      <c r="C10"/>
    </row>
    <row r="11" spans="1:3" ht="17.25" thickBot="1">
      <c r="A11"/>
      <c r="C11"/>
    </row>
    <row r="12" ht="16.5">
      <c r="C12"/>
    </row>
    <row r="13" ht="17.25" thickBot="1">
      <c r="C13"/>
    </row>
    <row r="14" spans="1:3" ht="17.25" thickBot="1">
      <c r="A14"/>
      <c r="C14"/>
    </row>
    <row r="15" ht="16.5">
      <c r="A15"/>
    </row>
    <row r="16" ht="17.25" thickBot="1">
      <c r="A16"/>
    </row>
    <row r="17" spans="1:3" ht="17.25" thickBot="1">
      <c r="A17"/>
      <c r="C17"/>
    </row>
    <row r="18" ht="16.5">
      <c r="C18"/>
    </row>
    <row r="19" ht="16.5">
      <c r="C19"/>
    </row>
    <row r="20" spans="1:3" ht="16.5">
      <c r="A20"/>
      <c r="C20"/>
    </row>
    <row r="21" spans="1:3" ht="16.5">
      <c r="A21"/>
      <c r="C21"/>
    </row>
    <row r="22" spans="1:3" ht="16.5">
      <c r="A22"/>
      <c r="C22"/>
    </row>
    <row r="23" spans="1:3" ht="16.5">
      <c r="A23"/>
      <c r="C23"/>
    </row>
    <row r="24" ht="16.5">
      <c r="A24"/>
    </row>
    <row r="25" ht="16.5">
      <c r="A25"/>
    </row>
    <row r="26" spans="1:3" ht="17.25" thickBot="1">
      <c r="A26"/>
      <c r="C26"/>
    </row>
    <row r="27" spans="1:3" ht="16.5">
      <c r="A27"/>
      <c r="C27"/>
    </row>
    <row r="28" spans="1:3" ht="16.5">
      <c r="A28"/>
      <c r="C28"/>
    </row>
    <row r="29" spans="1:3" ht="16.5">
      <c r="A29"/>
      <c r="C29"/>
    </row>
    <row r="30" spans="1:3" ht="16.5">
      <c r="A30"/>
      <c r="C30"/>
    </row>
    <row r="31" spans="1:3" ht="16.5">
      <c r="A31"/>
      <c r="C31"/>
    </row>
    <row r="32" spans="1:3" ht="16.5">
      <c r="A32"/>
      <c r="C32"/>
    </row>
    <row r="33" spans="1:3" ht="16.5">
      <c r="A33"/>
      <c r="C33"/>
    </row>
    <row r="34" spans="1:3" ht="16.5">
      <c r="A34"/>
      <c r="C34"/>
    </row>
    <row r="35" spans="1:3" ht="16.5">
      <c r="A35"/>
      <c r="C35"/>
    </row>
    <row r="36" spans="1:3" ht="16.5">
      <c r="A36"/>
      <c r="C36"/>
    </row>
    <row r="37" ht="16.5">
      <c r="A37"/>
    </row>
    <row r="38" ht="16.5">
      <c r="A38"/>
    </row>
    <row r="39" spans="1:3" ht="16.5">
      <c r="A39"/>
      <c r="C39"/>
    </row>
    <row r="40" spans="1:3" ht="16.5">
      <c r="A40"/>
      <c r="C40"/>
    </row>
    <row r="41" spans="1:3" ht="16.5">
      <c r="A41"/>
      <c r="C41"/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CUC THONG KE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JonMMx 2000</dc:creator>
  <cp:keywords/>
  <dc:description/>
  <cp:lastModifiedBy>tuanpc</cp:lastModifiedBy>
  <cp:lastPrinted>2015-07-27T02:03:49Z</cp:lastPrinted>
  <dcterms:created xsi:type="dcterms:W3CDTF">2002-05-14T16:08:28Z</dcterms:created>
  <dcterms:modified xsi:type="dcterms:W3CDTF">2015-07-27T02:23:15Z</dcterms:modified>
  <cp:category/>
  <cp:version/>
  <cp:contentType/>
  <cp:contentStatus/>
</cp:coreProperties>
</file>