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2100" windowHeight="1155" activeTab="6"/>
  </bookViews>
  <sheets>
    <sheet name="SX_IIP" sheetId="1" r:id="rId1"/>
    <sheet name="IIP" sheetId="2" r:id="rId2"/>
    <sheet name="GTSX" sheetId="3" r:id="rId3"/>
    <sheet name="SPCN" sheetId="4" r:id="rId4"/>
    <sheet name="TMBL" sheetId="5" r:id="rId5"/>
    <sheet name="XK_NKhau" sheetId="6" r:id="rId6"/>
    <sheet name="chisogia" sheetId="7" r:id="rId7"/>
    <sheet name="Bang SPCN" sheetId="8" r:id="rId8"/>
    <sheet name="00000000" sheetId="9" state="veryHidden" r:id="rId9"/>
    <sheet name="10000000" sheetId="10" state="veryHidden" r:id="rId10"/>
    <sheet name="20000000" sheetId="11" state="veryHidden" r:id="rId11"/>
    <sheet name="30000000" sheetId="12" state="veryHidden" r:id="rId12"/>
  </sheets>
  <externalReferences>
    <externalReference r:id="rId15"/>
    <externalReference r:id="rId16"/>
    <externalReference r:id="rId17"/>
    <externalReference r:id="rId18"/>
  </externalReferences>
  <definedNames>
    <definedName name="_xlnm.Print_Titles" localSheetId="1">'IIP'!$4:$6</definedName>
    <definedName name="_xlnm.Print_Titles" localSheetId="5">'XK_NKhau'!$4:$6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<sst xmlns="http://schemas.openxmlformats.org/spreadsheetml/2006/main" count="501" uniqueCount="280">
  <si>
    <t>- Kinh tế nhà nước</t>
  </si>
  <si>
    <t>- Kinh tế  ngoài quốc doanh</t>
  </si>
  <si>
    <t>- Kinh tế có vốn đầu tư nước ngoài</t>
  </si>
  <si>
    <t>- Thương nghiệp</t>
  </si>
  <si>
    <t>- Khách sạn, nhà hàng</t>
  </si>
  <si>
    <t>- Dịch vụ</t>
  </si>
  <si>
    <t>- Du lịch lữ hành</t>
  </si>
  <si>
    <t>Sở Công Thương Đồng Nai</t>
  </si>
  <si>
    <t xml:space="preserve">§vt: Tû §ång </t>
  </si>
  <si>
    <t>So sánh (%)</t>
  </si>
  <si>
    <t>A</t>
  </si>
  <si>
    <t>B</t>
  </si>
  <si>
    <t>Tấn</t>
  </si>
  <si>
    <t>Chỉ tiêu</t>
  </si>
  <si>
    <t>CHỈ SỐ GIÁ</t>
  </si>
  <si>
    <t>Chỉ số giá tiêu dùng chung</t>
  </si>
  <si>
    <t>1. Hàng ăn và dịch vụ ăn uống</t>
  </si>
  <si>
    <t xml:space="preserve">                 - Thực phẩm</t>
  </si>
  <si>
    <t>2. Đồ uống và thuốc lá</t>
  </si>
  <si>
    <t>3. May mặc mũ, nón, giáy dép</t>
  </si>
  <si>
    <t>5. Thiết bị và đồ dùng gia đình</t>
  </si>
  <si>
    <t>6. Thuốc và dịch vụ y tế</t>
  </si>
  <si>
    <t>9. Giáo dục</t>
  </si>
  <si>
    <t>10. Văn hóa, giải trí và du lịch</t>
  </si>
  <si>
    <t>11. Hàng hóa và dịch vụ khác</t>
  </si>
  <si>
    <t>Chỉ số giá vàng</t>
  </si>
  <si>
    <t>Chỉ số giá Đô la Mỹ</t>
  </si>
  <si>
    <t>Tổng mức bán lẻ toàn tỉnh</t>
  </si>
  <si>
    <t xml:space="preserve">1. Phân theo thành phần </t>
  </si>
  <si>
    <t>2. Phân theo ngành</t>
  </si>
  <si>
    <t>1. Kim ngạch Xuất khẩu</t>
  </si>
  <si>
    <t>1. Kim ngạch Nhập khẩu</t>
  </si>
  <si>
    <t>Kỳ gốc 2009</t>
  </si>
  <si>
    <t>7. Giao thông</t>
  </si>
  <si>
    <t>8. Bưu chính viễn thông</t>
  </si>
  <si>
    <t>Trong đó:  - Lương thực</t>
  </si>
  <si>
    <t xml:space="preserve">                 - Ăn uống ngoài gia đình</t>
  </si>
  <si>
    <t>4. Nhà ở, điện, nước, chất đốt, VLXD</t>
  </si>
  <si>
    <t>ĐVT</t>
  </si>
  <si>
    <t>STT</t>
  </si>
  <si>
    <t>CHỈ TIÊU</t>
  </si>
  <si>
    <t>I</t>
  </si>
  <si>
    <t>II</t>
  </si>
  <si>
    <t>THEO NGÀNH CÔNG NGHIỆP CẤP 1</t>
  </si>
  <si>
    <t>THEO NGÀNH CÔNG NGHIỆP CẤP 2</t>
  </si>
  <si>
    <t xml:space="preserve">    08.Khai th¸c ®¸, c¸t, sái, ®Êt sÐt vµ cao lanh</t>
  </si>
  <si>
    <t xml:space="preserve">    10.S¶n xuÊt chÕ biÕn thùc phÈm</t>
  </si>
  <si>
    <t xml:space="preserve">    12.S¶n xuÊt s¶n phÈm thuèc l¸</t>
  </si>
  <si>
    <t xml:space="preserve">    13.DÖt</t>
  </si>
  <si>
    <t xml:space="preserve">    14.S¶n xuÊt trang phôc</t>
  </si>
  <si>
    <t xml:space="preserve">    15.S¶n xuÊt da vµ c¸c s¶n phÈm cã liªn quan</t>
  </si>
  <si>
    <t xml:space="preserve">    17.S¶n xuÊt giÊy vµ s¶n phÈm tõ giÊy</t>
  </si>
  <si>
    <t xml:space="preserve">    20.S¶n xuÊt ho¸ chÊt vµ s¶n phÈm ho¸ chÊt</t>
  </si>
  <si>
    <t xml:space="preserve">    22.S¶n xuÊt s¶n phÈm tõ cao su vµ plastic</t>
  </si>
  <si>
    <t xml:space="preserve">    23.S¶n xuÊt s¶n phÈm tõ kho¸ng phi kim lo¹i kh¸c</t>
  </si>
  <si>
    <t xml:space="preserve">    25.S¶n xuÊt s¶n phÈm tõ kim lo¹i ®óc s½n (trõ m¸y mãc, thiÕt bÞ)</t>
  </si>
  <si>
    <t xml:space="preserve">    27.S¶n xuÊt thiÕt bÞ ®iÖn</t>
  </si>
  <si>
    <t xml:space="preserve">    29.S¶n xuÊt xe cã ®éng c¬</t>
  </si>
  <si>
    <t xml:space="preserve">    31.S¶n xuÊt gi­êng, tñ, bµn, ghÕ</t>
  </si>
  <si>
    <t xml:space="preserve">    35.S¶n xuÊt vµ ph©n phèi ®iÖn, khÝ ®èt</t>
  </si>
  <si>
    <t xml:space="preserve">    36.Khai th¸c, xö lý vµ cung cÊp n­íc</t>
  </si>
  <si>
    <t xml:space="preserve">    Công nghiệp khai thác mỏ</t>
  </si>
  <si>
    <t xml:space="preserve">    Công nghiệp chế biến, chế tạo</t>
  </si>
  <si>
    <t xml:space="preserve">    Công nghiệp sản xuất, phân phối điện, gas</t>
  </si>
  <si>
    <t xml:space="preserve">    Cung cấp nước, quản lý và xử lý nước thải, rác thải</t>
  </si>
  <si>
    <t xml:space="preserve">       TOÀN TỈNH</t>
  </si>
  <si>
    <t>ĐVT: Tỉ đồng</t>
  </si>
  <si>
    <t>GIÁ TRỊ SẢN XUẤT CÔNG NGHIỆP (GIÁ SO SÁNH 2010)</t>
  </si>
  <si>
    <t>Công nghiệp khai thác mỏ</t>
  </si>
  <si>
    <t>Công nghiệp chế biến</t>
  </si>
  <si>
    <t>Công nghiệp sản xuất, phân phối điện, gas, nước nóng, hơi nước</t>
  </si>
  <si>
    <t>Cung cấp nước; quản lý, xử lý nước thải, rác thải</t>
  </si>
  <si>
    <t>GIÁ TRỊ SẢN XUẤT CÔNG NGHIỆP (GIÁ THỰC TẾ)</t>
  </si>
  <si>
    <t>TÊN SẢN PHẨM</t>
  </si>
  <si>
    <t>C</t>
  </si>
  <si>
    <t>§¸ phiÕn</t>
  </si>
  <si>
    <t>§¸ x©y dùng kh¸c</t>
  </si>
  <si>
    <t>Cµ phª rang nguyªn h¹t</t>
  </si>
  <si>
    <t>TÊn</t>
  </si>
  <si>
    <t>Cµ phª hçn hîp hoµ tan (chøa cµ phª, ®­êng, s÷a,…)</t>
  </si>
  <si>
    <t>Bét ngät</t>
  </si>
  <si>
    <t>Thøc ¨n cho gia sóc</t>
  </si>
  <si>
    <t>Thøc ¨n cho gia cÇm</t>
  </si>
  <si>
    <t>Thøc ¨n cho thuû s¶n</t>
  </si>
  <si>
    <t>Thuèc l¸ sîi</t>
  </si>
  <si>
    <t>Sîi xe to sîi t¬ t»m</t>
  </si>
  <si>
    <t>Sîi t¬ (filament) tæng hîp</t>
  </si>
  <si>
    <t>V¶i dÖt thoi tõ sîi b«ng ca tû träng b«ng to 85% trë lªn</t>
  </si>
  <si>
    <t>V¶i dÖt thoi tõ sîi b«ng (staple) tæng hîp</t>
  </si>
  <si>
    <t>V¶i dÖt thoi tõ sîi b«ng (staple) nh©n t¹o</t>
  </si>
  <si>
    <t>Kh¨n mÆt, kh¨n t¾m vµ kh¨n kh¸c dïng trong phßng vÖ sinh, nhµ bÕp</t>
  </si>
  <si>
    <t>C¸c lo¹i mÒn ch¨n, c¸c lo¹i ch¨n nhåi l«ng, c¸c lo¹i nÖm, ®Öm, nÖm ghÕ, nÖm gèi, tói ngñ</t>
  </si>
  <si>
    <t>1000 C¸i</t>
  </si>
  <si>
    <t>QuÇn ¸o nghÒ nghiÖp</t>
  </si>
  <si>
    <t>Bé com-lª, quÇn ¸o ®ång bé, ¸o jacket, quÇn dµi, quÇn yÕm cho ng­êi lín b»ng dÖt kim</t>
  </si>
  <si>
    <r>
      <t>¸</t>
    </r>
    <r>
      <rPr>
        <sz val="11"/>
        <color indexed="8"/>
        <rFont val=".VnTime"/>
        <family val="2"/>
      </rPr>
      <t>o s¬ mi cho ng­êi lín dÖt kim hoÆc ®an mÆc</t>
    </r>
  </si>
  <si>
    <t>Bé com-lª, quÇn ¸o ®ång bé, ¸o jacket, quÇn dµi cho ng­êi lín kh«ng dÖt kim</t>
  </si>
  <si>
    <t>Bé com-lª, quÇn ¸o ®ång bé, ¸o jacket, v¸y dµi, quÇn dµi cho trÎ em kh«ng dÖt kim</t>
  </si>
  <si>
    <r>
      <t>¸</t>
    </r>
    <r>
      <rPr>
        <sz val="11"/>
        <color indexed="8"/>
        <rFont val=".VnTime"/>
        <family val="2"/>
      </rPr>
      <t>o s¬ mi cho ng­êi lín kh«ng dÖt kim</t>
    </r>
  </si>
  <si>
    <r>
      <t>¸</t>
    </r>
    <r>
      <rPr>
        <sz val="11"/>
        <rFont val=".VnTime"/>
        <family val="2"/>
      </rPr>
      <t>o s¬ mi cho trÎ em kh«ng dÖt kim</t>
    </r>
  </si>
  <si>
    <t>QuÇn ¸o lat cho ng­êi lín dÖt kim hoÆc ®an mac</t>
  </si>
  <si>
    <r>
      <t>¸</t>
    </r>
    <r>
      <rPr>
        <sz val="11"/>
        <rFont val=".VnTime"/>
        <family val="2"/>
      </rPr>
      <t>o ph«ng, ¸o may « cho ng­êi lín dÖt kim</t>
    </r>
  </si>
  <si>
    <t>Bé quÇn ¸o b¬i</t>
  </si>
  <si>
    <t>Bé quÇn ¸o thÓ thao kh¸c</t>
  </si>
  <si>
    <t>Mò, nãn</t>
  </si>
  <si>
    <t>Giµy, dÐp b»ng da</t>
  </si>
  <si>
    <t>1000 §«i</t>
  </si>
  <si>
    <t>Giµy, dÐp thÓ thao vµ mò giµy b»ng cao su vµ plastic</t>
  </si>
  <si>
    <t>Giµy, dÐp thÓ thao b»ng da</t>
  </si>
  <si>
    <t>GiÊy in b¸o</t>
  </si>
  <si>
    <t>GiÊy vµ b×a kh«ng tr¸ng dïng  ®Ó viÕt, in Ên</t>
  </si>
  <si>
    <t>Thïng, hép b»ng b×a cøng</t>
  </si>
  <si>
    <t>Ph©n kho¸ng hoÆc ph©n ho¸ häc chøa 3 nguyªn tè: nit¬, photpho vµ kali (NPK)</t>
  </si>
  <si>
    <t>Thuèc diÖt nÊm</t>
  </si>
  <si>
    <t>Thuèc diÖt cá, Thuèc chèng n¶y mÇm vµ thuèc ®iÒu hoµ sinh tr­ëng c©y trång</t>
  </si>
  <si>
    <t>Thuèc trõ s©u kh¸c vµ s¶n phÈm ho¸ chÊt kh¸c dïng trong n«ng nghiÖp</t>
  </si>
  <si>
    <t>S¬n vµ vÐc ni, tan trong m«i tr­êng n­íc</t>
  </si>
  <si>
    <t>S¬n vµ vÐc ni, tan trong m«i tr­êng kh«ng chøa n­íc</t>
  </si>
  <si>
    <t>S¬n vµ vÐc ni kh¸c; c¸c lo¹i thuèc mµu nuíc ®· pha chÕ dïng ®Ó hoµn thiÖn da</t>
  </si>
  <si>
    <t>Kem vµ n­íc th¬m dïng cho mÆt vµ da</t>
  </si>
  <si>
    <t>Kg</t>
  </si>
  <si>
    <t>S÷a t¾m, s÷a röa mÆt vµ c¸c chÕ phÈm dïng ®Ó t¾m kh¸c</t>
  </si>
  <si>
    <t>Bét giÆt vµ c¸c chÕ phÈm dïng ®Ó tÈy, röa</t>
  </si>
  <si>
    <t>Keo ®· ®iÒu chÕ vµ c¸c chÊt dÝnh ®· ®­îc ®iÒu chÕ kh¸c</t>
  </si>
  <si>
    <t>Phô gia ®· ®iÒu chÕ dïng cho xi m¨ng, v÷a hoÆc bª t«ng</t>
  </si>
  <si>
    <t>S¶n phÈm ho¸ chÊt hçn hîp kh¸c ch­a ®­îc ph©n vµo ®©u</t>
  </si>
  <si>
    <t>G¨ng tay b»ng cao su l­u ho¸</t>
  </si>
  <si>
    <t>Bao vµ tói (kÓ c¶ lo¹i h×nh nan) b»ng polime etylen</t>
  </si>
  <si>
    <t>Bao vµ tói (kÓ c¶ lo¹i h×nh nan) to plastic kh¸c</t>
  </si>
  <si>
    <t>Bao b× kh¸c b»ng plastic</t>
  </si>
  <si>
    <t>TÊm, phiÕn, mµng, l¸ vµ d¶i kh¸c b»ng plastic kh¸c</t>
  </si>
  <si>
    <t>S¶n phÈm b»ng plastic cßn l¹i ch­a ph©n vµo ®©u</t>
  </si>
  <si>
    <t>TÊm l¸t ®­êng vµ vËt liÖu l¸t, g¹ch èp l¸t t­êng; c¸c s¶n phÈm t­¬ng tù b»ng gèm, sø kh«ng tr¸ng men.</t>
  </si>
  <si>
    <t>G¹ch x©y dùng b»ng gèm, sø</t>
  </si>
  <si>
    <t>1000 Viªn</t>
  </si>
  <si>
    <t>G¹ch x©y dùng b»ng ®Êt sÐt nung (tro gèm, sø) quy chuÈn 220x105x60mm</t>
  </si>
  <si>
    <t>S¶n phÈm vÖ sinh g¾n cè ®Þnh b»ng gèm sø</t>
  </si>
  <si>
    <t>CÊu kiÖn lµm s½n cho x©y dùng hoÆc kü thuËt d©n dông b»ng xi m¨ng, bª t«ng, ®¸ nh©n t¹o</t>
  </si>
  <si>
    <t>Bª t«ng trén s½n (bª t«ng t­¬i)</t>
  </si>
  <si>
    <t>S¶n phÈm kh¸c lµm  b»ng th¹ch cao chÕ biÕn ch­a ph©n vµo ®©u</t>
  </si>
  <si>
    <t>S¶n phÈm kh¸c b»ng xi m¨ng, bª t«ng hoÆc ®¸ nh©n t¹o ch­a ®­îc ph©n vµo ®©u</t>
  </si>
  <si>
    <t>CÊu kiÖn nhµ l¾p s½n b»ng kim lo¹i</t>
  </si>
  <si>
    <t>Hµng rµo, cÇu thang vµ bé phËn kh¸c b»ng s¾t, thÐp, nh«m</t>
  </si>
  <si>
    <t>TÊm lîp b»ng kim lo¹i</t>
  </si>
  <si>
    <t>CÊu kiÖn kh¸c vµ bé phËn cña chóng b»ng s¾t, thÐp, nh«m ch­a ®­îc ph©n vµo ®©u</t>
  </si>
  <si>
    <t>ChËu röa vµ bån röa b»ng thÐp kh«ng gØ</t>
  </si>
  <si>
    <t>C¸i</t>
  </si>
  <si>
    <t>Nåi, Êm, ch¶o b»ng kim lo¹i</t>
  </si>
  <si>
    <t>Thïng, can, hép vµ c¸c ®å dïng ®Ó chøa ®ùng t­¬ng tù cho mäi nguyªn liÖu (trõ x¨ng dÇu) b»ng nh«m (cã dung tÝch 300 lÝt)</t>
  </si>
  <si>
    <t>TÊm ®an, phªn, l­íi vµ rµo lµm b»ng d©y s¾t hoÆc thÐp; S¶n phÈm d¹ng l­íi s¾t hoÆc thÐp</t>
  </si>
  <si>
    <t>§inh, ghim dËp, ®inh vÝt, then, ®ai èc, ®inh t¸n, chèt, vßng ®Öm vµ c¸c ®å t­¬ng tù b»ng s¾t, thÐp, ®ång hoÆc nh«m</t>
  </si>
  <si>
    <t>D©y hµn ca lâi b»ng kim lo¹i c¬ b¶n, dïng ®Ó hµn hå quang ®iÖn</t>
  </si>
  <si>
    <t>S¶n phÈm b»ng kim lo¹i c¬ b¶n kh¸c ch­a ®­îc ph©n vµo ®©u</t>
  </si>
  <si>
    <t>§éng c¬ ®iÖn mét chiÒu kh¸c vµ m¸y ph¸t ®iÖn mét chiÒu</t>
  </si>
  <si>
    <t>M¸y biÕn thÕ ®iÖn sö dông ®iÖn m«i láng c«ng suÊt sö dông kh«ng qu¸ 650 KVA</t>
  </si>
  <si>
    <r>
      <t>¾</t>
    </r>
    <r>
      <rPr>
        <sz val="11"/>
        <rFont val=".VnTime"/>
        <family val="2"/>
      </rPr>
      <t>c quy ®iÖn b»ng axUt - ch× dïng ®Ó khëi ®éng ®éng c¬ pitt«ng</t>
    </r>
  </si>
  <si>
    <t>1000 Kwh</t>
  </si>
  <si>
    <t>C¸c lo¹i ¾c quy ®iÖn kh¸c ch­a ®­îc ph©n vµo ®©u</t>
  </si>
  <si>
    <t>D©y c¸ch ®iÖn ®¬n d¹ng cuén b»ng ®ång</t>
  </si>
  <si>
    <t>C¸p ®ång trôc vµ d©y dÉn ®iÖn ®ång trôc kh¸c</t>
  </si>
  <si>
    <t>§Ìn huúnh quang</t>
  </si>
  <si>
    <t>M¸y giÆt cã søc chøa kh«ng qu¸ 10 kg v¶i kh« 1 lÇn giÆt tù ®éng hoµn toµn</t>
  </si>
  <si>
    <t>Xe cã ®éng c¬ dïng ®Ó vËn t¶i hµng hãa (tæng träng t¶i tèi ®a 5 tÊn)</t>
  </si>
  <si>
    <t>DÞch vô s¶n xuÊt khung gÇm g¾n víi ®éng c¬ dïng cho xe ca ®éng c¬</t>
  </si>
  <si>
    <t>Tr.§ång</t>
  </si>
  <si>
    <t>§éng c¬ khëi ®éng vµ m¸y tæ hîp hai tÝnh n¨ng khëi ®éng vµ ph¸t ®iÖn</t>
  </si>
  <si>
    <t>CÇn g¹t n­íc, s­¬ng, tuyOt trªn kUnh ch¾n</t>
  </si>
  <si>
    <t>ThiÕt bÞ gi¶m sãc</t>
  </si>
  <si>
    <t>Phô tïng kh¸c cña xe cã ®éng c¬</t>
  </si>
  <si>
    <t>GhÕ cã khung b»ng gç</t>
  </si>
  <si>
    <t>Gi­êng b»ng gç c¸c läai</t>
  </si>
  <si>
    <t>Tñ b»ng gç kh¸c (trõ tñ bÕp)</t>
  </si>
  <si>
    <t>Bµn b»ng gç c¸c läai</t>
  </si>
  <si>
    <t>§å néi thÊt b»ng gç kh¸c ch­a ®­îc ph©n vµo ®©u</t>
  </si>
  <si>
    <t>§iÖn s¶n xuÊt</t>
  </si>
  <si>
    <t>TriÖu Kwh</t>
  </si>
  <si>
    <t>§iÖn th­¬ng phÈm</t>
  </si>
  <si>
    <t>N­íc uèng</t>
  </si>
  <si>
    <t>ĐVT:%</t>
  </si>
  <si>
    <t>Kế hoạch năm 2014</t>
  </si>
  <si>
    <t>Tháng trước</t>
  </si>
  <si>
    <t>Tháng cùng kỳ năm trước</t>
  </si>
  <si>
    <t>Chiếc</t>
  </si>
  <si>
    <r>
      <t>M</t>
    </r>
    <r>
      <rPr>
        <vertAlign val="superscript"/>
        <sz val="10"/>
        <rFont val=".VnTime"/>
        <family val="2"/>
      </rPr>
      <t>3</t>
    </r>
  </si>
  <si>
    <r>
      <t>1000 M</t>
    </r>
    <r>
      <rPr>
        <vertAlign val="superscript"/>
        <sz val="10"/>
        <color indexed="8"/>
        <rFont val=".VnTime"/>
        <family val="2"/>
      </rPr>
      <t>2</t>
    </r>
  </si>
  <si>
    <r>
      <t>1000 M</t>
    </r>
    <r>
      <rPr>
        <vertAlign val="superscript"/>
        <sz val="10"/>
        <rFont val=".VnTime"/>
        <family val="2"/>
      </rPr>
      <t>3</t>
    </r>
  </si>
  <si>
    <t>1000 Chiếc</t>
  </si>
  <si>
    <t>Lượng</t>
  </si>
  <si>
    <t>1000 USD</t>
  </si>
  <si>
    <t>Cùng tháng năm trước</t>
  </si>
  <si>
    <t>Tháng 12 năm trước</t>
  </si>
  <si>
    <t>Bình quân cùng kỳ</t>
  </si>
  <si>
    <t>BIỂU CHỈ SỐ SẢN XUẤT CÔNG NGHIỆP (IIP) CỦA TỈNH THÁNG 4/2014</t>
  </si>
  <si>
    <t>Tháng 3/2014 so với cùng kỳ</t>
  </si>
  <si>
    <t>Tháng 04/2014 so với</t>
  </si>
  <si>
    <t>Chính thức tháng 3/2014</t>
  </si>
  <si>
    <t>BIỂU GIÁ TRỊ SẢN XUẤT CÔNG NGHIỆP THÁNG 4/2014</t>
  </si>
  <si>
    <t>Ước tháng 4/2014</t>
  </si>
  <si>
    <t>Chính thức tháng 4/2013</t>
  </si>
  <si>
    <t>T4/2014 so cùng kỳ</t>
  </si>
  <si>
    <t>T4/2014 so tháng trước</t>
  </si>
  <si>
    <t>BIỂU SẢN PHẨM CHỦ YẾU NGÀNH CÔNG NGHIỆP THÁNG 4/2014</t>
  </si>
  <si>
    <t>T4/2014 so T3/2014</t>
  </si>
  <si>
    <t>T4/2014 so CK</t>
  </si>
  <si>
    <t>BIỂU TỔNG MỨC BÁN LẺ HÀNG HÓA, DOANH THU DỊCH VỤ THÁNG 4/2014</t>
  </si>
  <si>
    <t>Ước tính tháng 4/2014</t>
  </si>
  <si>
    <t>Tháng 4/2014 so tháng trước</t>
  </si>
  <si>
    <t>BIỂU CHỈ SỐ GIÁ CẢ HÀNG HÓA, DỊCH VỤ THÁNG 4/2014</t>
  </si>
  <si>
    <t>Chỉ số giá tháng 4/2014 so với (%)</t>
  </si>
  <si>
    <t>Chính thức 4 tháng năm 2013</t>
  </si>
  <si>
    <t>Ước tính 4 tháng năm 2014</t>
  </si>
  <si>
    <t>Ước 4 tháng năm 2014 so cùng kỳ</t>
  </si>
  <si>
    <t>Ước 4 tháng năm 2014 so kế hoạch</t>
  </si>
  <si>
    <t>Lũy kế 4 tháng 2014 so với CK</t>
  </si>
  <si>
    <t>Năm 2013</t>
  </si>
  <si>
    <t>Tháng 4/2013</t>
  </si>
  <si>
    <t>Năm 2014</t>
  </si>
  <si>
    <t>4 tháng 2014</t>
  </si>
  <si>
    <t>Ước T4/2014</t>
  </si>
  <si>
    <t>Chính thức T3/2014</t>
  </si>
  <si>
    <t>4 tháng 2013</t>
  </si>
  <si>
    <t>4 th 2014 so CK</t>
  </si>
  <si>
    <t>Tr. USD</t>
  </si>
  <si>
    <t xml:space="preserve">  - Kinh tế trong nước</t>
  </si>
  <si>
    <t xml:space="preserve">    + DN Địa phương</t>
  </si>
  <si>
    <t xml:space="preserve"> - Kinh tế có vốn ĐTNN</t>
  </si>
  <si>
    <t>NĂM 2013</t>
  </si>
  <si>
    <t>Chính thức 03 tháng 2013 (Hquan)</t>
  </si>
  <si>
    <r>
      <t xml:space="preserve">     + DN Trung ương</t>
    </r>
    <r>
      <rPr>
        <sz val="8"/>
        <rFont val="Times New Roman"/>
        <family val="1"/>
      </rPr>
      <t xml:space="preserve"> </t>
    </r>
  </si>
  <si>
    <t>Cà phê</t>
  </si>
  <si>
    <t>Cao su</t>
  </si>
  <si>
    <t>Hàng dệt, may</t>
  </si>
  <si>
    <t>Nguyên phụ liệu thuốc lá</t>
  </si>
  <si>
    <t>Hóa chất</t>
  </si>
  <si>
    <t>Dược phẩm</t>
  </si>
  <si>
    <t>Nguyên phụ liệu dệt may, da giày</t>
  </si>
  <si>
    <t>Máy móc thiết bị, DCPT khác</t>
  </si>
  <si>
    <t>Hàng hóa khác</t>
  </si>
  <si>
    <t>Ghi chú: KH năm 2014, Kim ngạch xuất khẩu toàn tỉnh đạt khoảng 11,91- 12,02 tỷ USD, tăng 9-10% so năm 2013.</t>
  </si>
  <si>
    <t xml:space="preserve">                                      Kim ngạch nhập khẩu toàn tỉnh đạt khoảng 12,2- 12,3 tỷ USD, tăng 10-11% (nhập siêu gần 300 triệu USD)</t>
  </si>
  <si>
    <t>2. Mặt hàng xuất khẩu</t>
  </si>
  <si>
    <t>2. Mặt hàng Nhập khẩu</t>
  </si>
  <si>
    <t>Chính thức 4 tháng 2013</t>
  </si>
  <si>
    <t>I/ XUẤT KHẨU</t>
  </si>
  <si>
    <t>II/ NHẬP KHẨU</t>
  </si>
  <si>
    <t>Hàng thủy sản</t>
  </si>
  <si>
    <t>Hạt điều</t>
  </si>
  <si>
    <t>Hạt tiêu</t>
  </si>
  <si>
    <t>Chất dẻo nguyên liệu</t>
  </si>
  <si>
    <t>Sản phẩm từ chất dẻo</t>
  </si>
  <si>
    <t>Túi xách, ví, vali, mũ và ô dù</t>
  </si>
  <si>
    <t>Sản phẩm gỗ</t>
  </si>
  <si>
    <t>Xơ, sợi dệt các loại</t>
  </si>
  <si>
    <t>Giày, dép các loại</t>
  </si>
  <si>
    <t>Sản phẩm gốm, sứ</t>
  </si>
  <si>
    <t>Sắt, thép</t>
  </si>
  <si>
    <t>Sản phẩm từ sắt, thép</t>
  </si>
  <si>
    <t>Máy vi tính, sản phẩm điện tử và linh kiện</t>
  </si>
  <si>
    <t>Máy móc thiết bị và dụng cụ phụ tùng</t>
  </si>
  <si>
    <t>Dây điện và dây cáp điện</t>
  </si>
  <si>
    <t>Phương tiện vận tải và phụ tùng</t>
  </si>
  <si>
    <t>KIM NGẠCH XUẤT KHẨU, NHẬP KHẨU TRÊN ĐỊA BÀN THÁNG 4/2014</t>
  </si>
  <si>
    <t>Trị giá</t>
  </si>
  <si>
    <t>Ước 4 tháng 2014</t>
  </si>
  <si>
    <t>Tháng 4/2014 so tháng trước (%)</t>
  </si>
  <si>
    <t>4 tháng 2014 so CK (%)</t>
  </si>
  <si>
    <t>Bắp (Ngô)</t>
  </si>
  <si>
    <t>Thức ăn gia súc</t>
  </si>
  <si>
    <t>Khí đốt hóa lỏng</t>
  </si>
  <si>
    <t>Sản phẩm hóa chất</t>
  </si>
  <si>
    <t>Phân bón các loại</t>
  </si>
  <si>
    <t>Thuốc trừ sâu và nguyên liệu</t>
  </si>
  <si>
    <t>Gỗ và sản phẩm từ gỗ</t>
  </si>
  <si>
    <t>Giấy các loại</t>
  </si>
  <si>
    <t>Bông các lọai</t>
  </si>
  <si>
    <t>Vải các loại</t>
  </si>
  <si>
    <t>Sắt thép các loại</t>
  </si>
  <si>
    <t>Sản phẩm từ sắt thép</t>
  </si>
  <si>
    <t>Kim loại thường khác</t>
  </si>
  <si>
    <t>Linh kiện, phụ tùng ô tô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</si>
</sst>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;[Red]#,##0"/>
    <numFmt numFmtId="183" formatCode="#,##0.0;[Red]#,##0.0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0.0000"/>
    <numFmt numFmtId="191" formatCode="0.000"/>
    <numFmt numFmtId="192" formatCode="0.000000"/>
    <numFmt numFmtId="193" formatCode="_(* #,##0.0_);_(* \(#,##0.0\);_(* &quot;-&quot;??_);_(@_)"/>
    <numFmt numFmtId="194" formatCode="_(* #,##0_);_(* \(#,##0\);_(* &quot;-&quot;??_);_(@_)"/>
    <numFmt numFmtId="195" formatCode="#,##0.000"/>
    <numFmt numFmtId="196" formatCode="#,##0.0;\-#,##0.0"/>
    <numFmt numFmtId="197" formatCode="#,##0.0000"/>
    <numFmt numFmtId="198" formatCode="_(* #,##0.000_);_(* \(#,##0.000\);_(* &quot;-&quot;??_);_(@_)"/>
    <numFmt numFmtId="199" formatCode="_(* #,##0.0000_);_(* \(#,##0.0000\);_(* &quot;-&quot;??_);_(@_)"/>
  </numFmts>
  <fonts count="74">
    <font>
      <sz val="13"/>
      <name val=".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name val=".VnTime"/>
      <family val="2"/>
    </font>
    <font>
      <sz val="13"/>
      <color indexed="8"/>
      <name val=".VnTim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8"/>
      <name val=".VnTime"/>
      <family val="2"/>
    </font>
    <font>
      <b/>
      <i/>
      <sz val="12"/>
      <name val="Times New Roman"/>
      <family val="1"/>
    </font>
    <font>
      <b/>
      <sz val="14"/>
      <name val=".VnTimeH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.VnTim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.VnTime"/>
      <family val="2"/>
    </font>
    <font>
      <sz val="11"/>
      <name val=".VnTime"/>
      <family val="2"/>
    </font>
    <font>
      <sz val="11"/>
      <color indexed="8"/>
      <name val=".VnTime"/>
      <family val="2"/>
    </font>
    <font>
      <sz val="11"/>
      <color indexed="8"/>
      <name val=".VnTimeH"/>
      <family val="2"/>
    </font>
    <font>
      <sz val="11"/>
      <name val=".VnTimeH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name val=".VnTime"/>
      <family val="2"/>
    </font>
    <font>
      <vertAlign val="superscript"/>
      <sz val="10"/>
      <name val=".VnTime"/>
      <family val="2"/>
    </font>
    <font>
      <sz val="10"/>
      <color indexed="8"/>
      <name val=".VnTime"/>
      <family val="2"/>
    </font>
    <font>
      <vertAlign val="superscript"/>
      <sz val="10"/>
      <color indexed="8"/>
      <name val=".VnTime"/>
      <family val="2"/>
    </font>
    <font>
      <b/>
      <sz val="9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8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69" fillId="27" borderId="10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1" applyNumberFormat="0" applyFill="0" applyAlignment="0" applyProtection="0"/>
    <xf numFmtId="0" fontId="72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 quotePrefix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2" fontId="10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/>
    </xf>
    <xf numFmtId="4" fontId="16" fillId="0" borderId="14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9" fillId="0" borderId="0" xfId="0" applyFont="1" applyAlignment="1">
      <alignment/>
    </xf>
    <xf numFmtId="0" fontId="16" fillId="0" borderId="13" xfId="0" applyFont="1" applyBorder="1" applyAlignment="1">
      <alignment vertical="center"/>
    </xf>
    <xf numFmtId="0" fontId="10" fillId="33" borderId="15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3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16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Continuous" vertical="center"/>
    </xf>
    <xf numFmtId="0" fontId="9" fillId="0" borderId="18" xfId="0" applyFont="1" applyBorder="1" applyAlignment="1">
      <alignment/>
    </xf>
    <xf numFmtId="0" fontId="0" fillId="0" borderId="0" xfId="0" applyBorder="1" applyAlignment="1">
      <alignment/>
    </xf>
    <xf numFmtId="4" fontId="16" fillId="0" borderId="12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horizontal="centerContinuous" vertical="center"/>
      <protection/>
    </xf>
    <xf numFmtId="0" fontId="18" fillId="0" borderId="0" xfId="0" applyFont="1" applyAlignment="1" applyProtection="1">
      <alignment horizontal="centerContinuous" vertical="center"/>
      <protection/>
    </xf>
    <xf numFmtId="0" fontId="19" fillId="0" borderId="0" xfId="0" applyFont="1" applyAlignment="1" applyProtection="1">
      <alignment horizontal="centerContinuous" vertical="center"/>
      <protection/>
    </xf>
    <xf numFmtId="0" fontId="6" fillId="0" borderId="18" xfId="0" applyFont="1" applyBorder="1" applyAlignment="1" applyProtection="1">
      <alignment horizontal="center" wrapText="1"/>
      <protection/>
    </xf>
    <xf numFmtId="0" fontId="13" fillId="33" borderId="19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right"/>
      <protection/>
    </xf>
    <xf numFmtId="181" fontId="6" fillId="0" borderId="0" xfId="0" applyNumberFormat="1" applyFont="1" applyAlignment="1" applyProtection="1">
      <alignment horizontal="right" vertical="center" wrapText="1"/>
      <protection/>
    </xf>
    <xf numFmtId="180" fontId="6" fillId="0" borderId="0" xfId="0" applyNumberFormat="1" applyFont="1" applyAlignment="1">
      <alignment/>
    </xf>
    <xf numFmtId="0" fontId="6" fillId="0" borderId="0" xfId="0" applyFont="1" applyAlignment="1" applyProtection="1">
      <alignment horizontal="centerContinuous" vertical="center"/>
      <protection/>
    </xf>
    <xf numFmtId="0" fontId="23" fillId="34" borderId="15" xfId="0" applyFont="1" applyFill="1" applyBorder="1" applyAlignment="1" applyProtection="1">
      <alignment horizontal="center" vertical="center" wrapText="1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4" fillId="34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 horizontal="justify" vertical="center"/>
    </xf>
    <xf numFmtId="0" fontId="13" fillId="0" borderId="20" xfId="0" applyFont="1" applyBorder="1" applyAlignment="1">
      <alignment horizontal="left"/>
    </xf>
    <xf numFmtId="0" fontId="9" fillId="0" borderId="21" xfId="0" applyFont="1" applyBorder="1" applyAlignment="1">
      <alignment/>
    </xf>
    <xf numFmtId="0" fontId="12" fillId="0" borderId="21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13" fillId="0" borderId="21" xfId="0" applyFont="1" applyBorder="1" applyAlignment="1">
      <alignment horizontal="justify" vertical="center"/>
    </xf>
    <xf numFmtId="0" fontId="12" fillId="0" borderId="22" xfId="0" applyFont="1" applyBorder="1" applyAlignment="1">
      <alignment/>
    </xf>
    <xf numFmtId="0" fontId="14" fillId="0" borderId="12" xfId="0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horizontal="justify" wrapText="1"/>
    </xf>
    <xf numFmtId="0" fontId="26" fillId="0" borderId="12" xfId="0" applyFont="1" applyBorder="1" applyAlignment="1">
      <alignment horizontal="justify" wrapText="1"/>
    </xf>
    <xf numFmtId="0" fontId="27" fillId="0" borderId="12" xfId="0" applyFont="1" applyBorder="1" applyAlignment="1">
      <alignment horizontal="justify" wrapText="1"/>
    </xf>
    <xf numFmtId="0" fontId="28" fillId="0" borderId="12" xfId="0" applyFont="1" applyBorder="1" applyAlignment="1" applyProtection="1">
      <alignment horizontal="justify" vertical="center" wrapText="1"/>
      <protection/>
    </xf>
    <xf numFmtId="0" fontId="25" fillId="0" borderId="12" xfId="0" applyFont="1" applyBorder="1" applyAlignment="1" applyProtection="1">
      <alignment horizontal="justify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 horizontal="justify" vertical="center" wrapText="1"/>
      <protection/>
    </xf>
    <xf numFmtId="0" fontId="0" fillId="0" borderId="0" xfId="0" applyFont="1" applyAlignment="1">
      <alignment/>
    </xf>
    <xf numFmtId="3" fontId="29" fillId="0" borderId="14" xfId="0" applyNumberFormat="1" applyFont="1" applyBorder="1" applyAlignment="1">
      <alignment/>
    </xf>
    <xf numFmtId="3" fontId="29" fillId="0" borderId="12" xfId="0" applyNumberFormat="1" applyFont="1" applyBorder="1" applyAlignment="1">
      <alignment/>
    </xf>
    <xf numFmtId="3" fontId="14" fillId="0" borderId="12" xfId="0" applyNumberFormat="1" applyFont="1" applyBorder="1" applyAlignment="1" quotePrefix="1">
      <alignment/>
    </xf>
    <xf numFmtId="0" fontId="14" fillId="0" borderId="23" xfId="0" applyFont="1" applyBorder="1" applyAlignment="1" applyProtection="1">
      <alignment horizontal="center" vertical="center" wrapText="1"/>
      <protection/>
    </xf>
    <xf numFmtId="0" fontId="25" fillId="0" borderId="23" xfId="0" applyFont="1" applyBorder="1" applyAlignment="1">
      <alignment horizontal="justify" wrapText="1"/>
    </xf>
    <xf numFmtId="3" fontId="30" fillId="0" borderId="12" xfId="43" applyNumberFormat="1" applyFont="1" applyBorder="1" applyAlignment="1">
      <alignment/>
    </xf>
    <xf numFmtId="3" fontId="14" fillId="0" borderId="13" xfId="0" applyNumberFormat="1" applyFont="1" applyBorder="1" applyAlignment="1" quotePrefix="1">
      <alignment/>
    </xf>
    <xf numFmtId="0" fontId="23" fillId="34" borderId="24" xfId="0" applyFont="1" applyFill="1" applyBorder="1" applyAlignment="1" applyProtection="1">
      <alignment horizontal="center" vertical="center" wrapText="1"/>
      <protection/>
    </xf>
    <xf numFmtId="0" fontId="24" fillId="34" borderId="24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Continuous"/>
    </xf>
    <xf numFmtId="0" fontId="21" fillId="0" borderId="15" xfId="0" applyFont="1" applyBorder="1" applyAlignment="1">
      <alignment horizontal="center" vertical="center" wrapText="1"/>
    </xf>
    <xf numFmtId="39" fontId="31" fillId="0" borderId="25" xfId="0" applyNumberFormat="1" applyFont="1" applyBorder="1" applyAlignment="1" applyProtection="1">
      <alignment horizontal="right" vertical="center"/>
      <protection/>
    </xf>
    <xf numFmtId="39" fontId="31" fillId="0" borderId="26" xfId="0" applyNumberFormat="1" applyFont="1" applyBorder="1" applyAlignment="1" applyProtection="1">
      <alignment horizontal="right" vertical="center"/>
      <protection/>
    </xf>
    <xf numFmtId="39" fontId="31" fillId="0" borderId="27" xfId="0" applyNumberFormat="1" applyFont="1" applyBorder="1" applyAlignment="1" applyProtection="1">
      <alignment horizontal="right" vertical="center"/>
      <protection/>
    </xf>
    <xf numFmtId="39" fontId="31" fillId="0" borderId="28" xfId="0" applyNumberFormat="1" applyFont="1" applyBorder="1" applyAlignment="1" applyProtection="1">
      <alignment horizontal="right" vertical="center"/>
      <protection/>
    </xf>
    <xf numFmtId="39" fontId="31" fillId="0" borderId="29" xfId="0" applyNumberFormat="1" applyFont="1" applyBorder="1" applyAlignment="1" applyProtection="1">
      <alignment horizontal="right" vertical="center"/>
      <protection/>
    </xf>
    <xf numFmtId="39" fontId="31" fillId="0" borderId="30" xfId="0" applyNumberFormat="1" applyFont="1" applyBorder="1" applyAlignment="1" applyProtection="1">
      <alignment horizontal="right" vertical="center"/>
      <protection/>
    </xf>
    <xf numFmtId="0" fontId="32" fillId="0" borderId="31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21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2" xfId="60" applyNumberFormat="1" applyFont="1" applyBorder="1">
      <alignment/>
      <protection/>
    </xf>
    <xf numFmtId="4" fontId="6" fillId="0" borderId="12" xfId="43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195" fontId="6" fillId="0" borderId="12" xfId="60" applyNumberFormat="1" applyFont="1" applyBorder="1">
      <alignment/>
      <protection/>
    </xf>
    <xf numFmtId="195" fontId="6" fillId="0" borderId="12" xfId="43" applyNumberFormat="1" applyFont="1" applyBorder="1" applyAlignment="1">
      <alignment/>
    </xf>
    <xf numFmtId="4" fontId="6" fillId="0" borderId="13" xfId="60" applyNumberFormat="1" applyFont="1" applyBorder="1">
      <alignment/>
      <protection/>
    </xf>
    <xf numFmtId="4" fontId="6" fillId="0" borderId="13" xfId="43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9" fillId="0" borderId="0" xfId="60" applyNumberFormat="1" applyFont="1" applyBorder="1" applyAlignment="1">
      <alignment horizontal="right"/>
      <protection/>
    </xf>
    <xf numFmtId="4" fontId="6" fillId="0" borderId="0" xfId="60" applyNumberFormat="1" applyFont="1" applyBorder="1">
      <alignment/>
      <protection/>
    </xf>
    <xf numFmtId="4" fontId="73" fillId="0" borderId="0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4" fontId="9" fillId="0" borderId="12" xfId="60" applyNumberFormat="1" applyFont="1" applyBorder="1" applyAlignment="1">
      <alignment horizontal="right"/>
      <protection/>
    </xf>
    <xf numFmtId="4" fontId="73" fillId="0" borderId="12" xfId="0" applyNumberFormat="1" applyFont="1" applyBorder="1" applyAlignment="1">
      <alignment/>
    </xf>
    <xf numFmtId="3" fontId="9" fillId="0" borderId="14" xfId="0" applyNumberFormat="1" applyFont="1" applyBorder="1" applyAlignment="1" applyProtection="1">
      <alignment horizontal="right"/>
      <protection/>
    </xf>
    <xf numFmtId="3" fontId="9" fillId="0" borderId="12" xfId="0" applyNumberFormat="1" applyFont="1" applyBorder="1" applyAlignment="1" applyProtection="1">
      <alignment horizontal="right"/>
      <protection/>
    </xf>
    <xf numFmtId="3" fontId="6" fillId="0" borderId="12" xfId="0" applyNumberFormat="1" applyFont="1" applyBorder="1" applyAlignment="1" applyProtection="1">
      <alignment horizontal="right"/>
      <protection/>
    </xf>
    <xf numFmtId="0" fontId="13" fillId="33" borderId="24" xfId="0" applyFont="1" applyFill="1" applyBorder="1" applyAlignment="1" applyProtection="1">
      <alignment horizontal="center" vertical="center" wrapText="1"/>
      <protection/>
    </xf>
    <xf numFmtId="0" fontId="13" fillId="33" borderId="32" xfId="0" applyFont="1" applyFill="1" applyBorder="1" applyAlignment="1" applyProtection="1">
      <alignment horizontal="center" vertical="center" wrapText="1"/>
      <protection/>
    </xf>
    <xf numFmtId="0" fontId="13" fillId="33" borderId="15" xfId="0" applyFont="1" applyFill="1" applyBorder="1" applyAlignment="1" applyProtection="1">
      <alignment horizontal="center" vertical="center" wrapText="1"/>
      <protection/>
    </xf>
    <xf numFmtId="39" fontId="10" fillId="0" borderId="25" xfId="0" applyNumberFormat="1" applyFont="1" applyBorder="1" applyAlignment="1" applyProtection="1">
      <alignment horizontal="right" vertical="center"/>
      <protection/>
    </xf>
    <xf numFmtId="181" fontId="14" fillId="0" borderId="27" xfId="0" applyNumberFormat="1" applyFont="1" applyFill="1" applyBorder="1" applyAlignment="1" applyProtection="1">
      <alignment horizontal="right"/>
      <protection/>
    </xf>
    <xf numFmtId="0" fontId="14" fillId="0" borderId="27" xfId="0" applyFont="1" applyBorder="1" applyAlignment="1" applyProtection="1">
      <alignment horizontal="left" vertical="center" wrapText="1"/>
      <protection/>
    </xf>
    <xf numFmtId="39" fontId="14" fillId="0" borderId="27" xfId="0" applyNumberFormat="1" applyFont="1" applyBorder="1" applyAlignment="1" applyProtection="1">
      <alignment horizontal="right" vertical="center"/>
      <protection/>
    </xf>
    <xf numFmtId="39" fontId="14" fillId="0" borderId="33" xfId="0" applyNumberFormat="1" applyFont="1" applyBorder="1" applyAlignment="1" applyProtection="1">
      <alignment horizontal="right" vertical="center"/>
      <protection/>
    </xf>
    <xf numFmtId="180" fontId="9" fillId="0" borderId="14" xfId="0" applyNumberFormat="1" applyFont="1" applyBorder="1" applyAlignment="1" applyProtection="1">
      <alignment horizontal="right"/>
      <protection/>
    </xf>
    <xf numFmtId="180" fontId="6" fillId="0" borderId="12" xfId="0" applyNumberFormat="1" applyFont="1" applyBorder="1" applyAlignment="1" applyProtection="1">
      <alignment horizontal="right"/>
      <protection/>
    </xf>
    <xf numFmtId="180" fontId="9" fillId="0" borderId="12" xfId="0" applyNumberFormat="1" applyFont="1" applyBorder="1" applyAlignment="1" applyProtection="1">
      <alignment horizontal="right"/>
      <protection/>
    </xf>
    <xf numFmtId="3" fontId="6" fillId="0" borderId="13" xfId="0" applyNumberFormat="1" applyFont="1" applyBorder="1" applyAlignment="1" applyProtection="1">
      <alignment horizontal="right"/>
      <protection/>
    </xf>
    <xf numFmtId="180" fontId="6" fillId="0" borderId="13" xfId="0" applyNumberFormat="1" applyFont="1" applyBorder="1" applyAlignment="1" applyProtection="1">
      <alignment horizontal="right"/>
      <protection/>
    </xf>
    <xf numFmtId="194" fontId="14" fillId="33" borderId="34" xfId="43" applyNumberFormat="1" applyFont="1" applyFill="1" applyBorder="1" applyAlignment="1">
      <alignment horizontal="center" vertical="center" wrapText="1"/>
    </xf>
    <xf numFmtId="3" fontId="31" fillId="0" borderId="14" xfId="43" applyNumberFormat="1" applyFont="1" applyBorder="1" applyAlignment="1">
      <alignment horizontal="center"/>
    </xf>
    <xf numFmtId="3" fontId="10" fillId="0" borderId="14" xfId="43" applyNumberFormat="1" applyFont="1" applyBorder="1" applyAlignment="1" quotePrefix="1">
      <alignment horizontal="right"/>
    </xf>
    <xf numFmtId="4" fontId="10" fillId="0" borderId="14" xfId="43" applyNumberFormat="1" applyFont="1" applyBorder="1" applyAlignment="1" quotePrefix="1">
      <alignment horizontal="right"/>
    </xf>
    <xf numFmtId="180" fontId="10" fillId="0" borderId="14" xfId="43" applyNumberFormat="1" applyFont="1" applyBorder="1" applyAlignment="1" quotePrefix="1">
      <alignment horizontal="right"/>
    </xf>
    <xf numFmtId="2" fontId="10" fillId="0" borderId="12" xfId="0" applyNumberFormat="1" applyFont="1" applyBorder="1" applyAlignment="1" quotePrefix="1">
      <alignment/>
    </xf>
    <xf numFmtId="3" fontId="36" fillId="0" borderId="12" xfId="43" applyNumberFormat="1" applyFont="1" applyBorder="1" applyAlignment="1">
      <alignment horizontal="center"/>
    </xf>
    <xf numFmtId="3" fontId="10" fillId="0" borderId="12" xfId="43" applyNumberFormat="1" applyFont="1" applyBorder="1" applyAlignment="1" quotePrefix="1">
      <alignment horizontal="right"/>
    </xf>
    <xf numFmtId="4" fontId="10" fillId="0" borderId="12" xfId="43" applyNumberFormat="1" applyFont="1" applyBorder="1" applyAlignment="1" quotePrefix="1">
      <alignment horizontal="right"/>
    </xf>
    <xf numFmtId="180" fontId="10" fillId="0" borderId="12" xfId="43" applyNumberFormat="1" applyFont="1" applyBorder="1" applyAlignment="1" quotePrefix="1">
      <alignment horizontal="right"/>
    </xf>
    <xf numFmtId="2" fontId="14" fillId="0" borderId="12" xfId="0" applyNumberFormat="1" applyFont="1" applyBorder="1" applyAlignment="1" quotePrefix="1">
      <alignment/>
    </xf>
    <xf numFmtId="3" fontId="31" fillId="0" borderId="12" xfId="43" applyNumberFormat="1" applyFont="1" applyBorder="1" applyAlignment="1">
      <alignment horizontal="center"/>
    </xf>
    <xf numFmtId="3" fontId="14" fillId="0" borderId="12" xfId="43" applyNumberFormat="1" applyFont="1" applyBorder="1" applyAlignment="1" quotePrefix="1">
      <alignment horizontal="right"/>
    </xf>
    <xf numFmtId="4" fontId="14" fillId="0" borderId="12" xfId="43" applyNumberFormat="1" applyFont="1" applyBorder="1" applyAlignment="1" quotePrefix="1">
      <alignment horizontal="right"/>
    </xf>
    <xf numFmtId="180" fontId="14" fillId="0" borderId="12" xfId="43" applyNumberFormat="1" applyFont="1" applyBorder="1" applyAlignment="1" quotePrefix="1">
      <alignment horizontal="right"/>
    </xf>
    <xf numFmtId="0" fontId="0" fillId="0" borderId="12" xfId="0" applyBorder="1" applyAlignment="1">
      <alignment/>
    </xf>
    <xf numFmtId="3" fontId="14" fillId="0" borderId="12" xfId="43" applyNumberFormat="1" applyFont="1" applyBorder="1" applyAlignment="1" quotePrefix="1">
      <alignment horizontal="right"/>
    </xf>
    <xf numFmtId="4" fontId="14" fillId="0" borderId="12" xfId="43" applyNumberFormat="1" applyFont="1" applyBorder="1" applyAlignment="1" quotePrefix="1">
      <alignment horizontal="right"/>
    </xf>
    <xf numFmtId="2" fontId="14" fillId="0" borderId="13" xfId="0" applyNumberFormat="1" applyFont="1" applyBorder="1" applyAlignment="1" quotePrefix="1">
      <alignment/>
    </xf>
    <xf numFmtId="3" fontId="31" fillId="0" borderId="13" xfId="43" applyNumberFormat="1" applyFont="1" applyBorder="1" applyAlignment="1">
      <alignment horizontal="center"/>
    </xf>
    <xf numFmtId="3" fontId="14" fillId="0" borderId="13" xfId="43" applyNumberFormat="1" applyFont="1" applyBorder="1" applyAlignment="1" quotePrefix="1">
      <alignment horizontal="right"/>
    </xf>
    <xf numFmtId="4" fontId="14" fillId="0" borderId="13" xfId="43" applyNumberFormat="1" applyFont="1" applyBorder="1" applyAlignment="1" quotePrefix="1">
      <alignment horizontal="right"/>
    </xf>
    <xf numFmtId="0" fontId="0" fillId="0" borderId="13" xfId="0" applyBorder="1" applyAlignment="1">
      <alignment/>
    </xf>
    <xf numFmtId="180" fontId="14" fillId="0" borderId="13" xfId="43" applyNumberFormat="1" applyFont="1" applyBorder="1" applyAlignment="1" quotePrefix="1">
      <alignment horizontal="right"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2" fontId="10" fillId="0" borderId="12" xfId="0" applyNumberFormat="1" applyFont="1" applyBorder="1" applyAlignment="1">
      <alignment/>
    </xf>
    <xf numFmtId="2" fontId="22" fillId="0" borderId="12" xfId="0" applyNumberFormat="1" applyFont="1" applyBorder="1" applyAlignment="1">
      <alignment wrapText="1"/>
    </xf>
    <xf numFmtId="194" fontId="22" fillId="33" borderId="12" xfId="43" applyNumberFormat="1" applyFont="1" applyFill="1" applyBorder="1" applyAlignment="1">
      <alignment horizontal="center"/>
    </xf>
    <xf numFmtId="2" fontId="22" fillId="0" borderId="12" xfId="0" applyNumberFormat="1" applyFont="1" applyBorder="1" applyAlignment="1">
      <alignment/>
    </xf>
    <xf numFmtId="194" fontId="10" fillId="33" borderId="17" xfId="43" applyNumberFormat="1" applyFont="1" applyFill="1" applyBorder="1" applyAlignment="1">
      <alignment vertical="center" wrapText="1"/>
    </xf>
    <xf numFmtId="194" fontId="14" fillId="33" borderId="15" xfId="43" applyNumberFormat="1" applyFont="1" applyFill="1" applyBorder="1" applyAlignment="1">
      <alignment horizontal="center" vertical="center" wrapText="1"/>
    </xf>
    <xf numFmtId="183" fontId="22" fillId="33" borderId="12" xfId="0" applyNumberFormat="1" applyFont="1" applyFill="1" applyBorder="1" applyAlignment="1">
      <alignment/>
    </xf>
    <xf numFmtId="183" fontId="22" fillId="33" borderId="12" xfId="0" applyNumberFormat="1" applyFont="1" applyFill="1" applyBorder="1" applyAlignment="1">
      <alignment wrapText="1"/>
    </xf>
    <xf numFmtId="194" fontId="22" fillId="33" borderId="12" xfId="43" applyNumberFormat="1" applyFont="1" applyFill="1" applyBorder="1" applyAlignment="1">
      <alignment horizontal="left"/>
    </xf>
    <xf numFmtId="194" fontId="22" fillId="33" borderId="12" xfId="43" applyNumberFormat="1" applyFont="1" applyFill="1" applyBorder="1" applyAlignment="1">
      <alignment horizontal="left" wrapText="1"/>
    </xf>
    <xf numFmtId="39" fontId="10" fillId="0" borderId="27" xfId="0" applyNumberFormat="1" applyFont="1" applyBorder="1" applyAlignment="1" applyProtection="1">
      <alignment horizontal="right" vertical="center"/>
      <protection/>
    </xf>
    <xf numFmtId="39" fontId="14" fillId="0" borderId="25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Alignment="1">
      <alignment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>
      <alignment/>
    </xf>
    <xf numFmtId="0" fontId="13" fillId="33" borderId="32" xfId="0" applyFont="1" applyFill="1" applyBorder="1" applyAlignment="1" applyProtection="1">
      <alignment horizontal="center" vertical="center" wrapText="1"/>
      <protection/>
    </xf>
    <xf numFmtId="0" fontId="13" fillId="33" borderId="16" xfId="0" applyFont="1" applyFill="1" applyBorder="1" applyAlignment="1" applyProtection="1">
      <alignment horizontal="center" vertical="center"/>
      <protection/>
    </xf>
    <xf numFmtId="0" fontId="13" fillId="33" borderId="17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3" fillId="33" borderId="16" xfId="0" applyFont="1" applyFill="1" applyBorder="1" applyAlignment="1" applyProtection="1">
      <alignment horizontal="center" vertical="center" wrapText="1"/>
      <protection/>
    </xf>
    <xf numFmtId="0" fontId="13" fillId="33" borderId="4" xfId="0" applyFont="1" applyFill="1" applyBorder="1" applyAlignment="1" applyProtection="1">
      <alignment horizontal="center" vertical="center" wrapText="1"/>
      <protection/>
    </xf>
    <xf numFmtId="0" fontId="13" fillId="33" borderId="17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>
      <alignment/>
    </xf>
    <xf numFmtId="0" fontId="13" fillId="33" borderId="15" xfId="0" applyFont="1" applyFill="1" applyBorder="1" applyAlignment="1" applyProtection="1">
      <alignment horizontal="center" vertical="center" wrapText="1"/>
      <protection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3" fontId="10" fillId="33" borderId="15" xfId="0" applyNumberFormat="1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194" fontId="10" fillId="33" borderId="16" xfId="43" applyNumberFormat="1" applyFont="1" applyFill="1" applyBorder="1" applyAlignment="1">
      <alignment horizontal="center" vertical="center" wrapText="1"/>
    </xf>
    <xf numFmtId="194" fontId="10" fillId="33" borderId="17" xfId="43" applyNumberFormat="1" applyFont="1" applyFill="1" applyBorder="1" applyAlignment="1">
      <alignment horizontal="center" vertical="center" wrapText="1"/>
    </xf>
    <xf numFmtId="193" fontId="36" fillId="33" borderId="16" xfId="43" applyNumberFormat="1" applyFont="1" applyFill="1" applyBorder="1" applyAlignment="1">
      <alignment horizontal="center" vertical="center" wrapText="1"/>
    </xf>
    <xf numFmtId="193" fontId="36" fillId="33" borderId="4" xfId="43" applyNumberFormat="1" applyFont="1" applyFill="1" applyBorder="1" applyAlignment="1">
      <alignment horizontal="center" vertical="center" wrapText="1"/>
    </xf>
    <xf numFmtId="193" fontId="36" fillId="33" borderId="17" xfId="43" applyNumberFormat="1" applyFont="1" applyFill="1" applyBorder="1" applyAlignment="1">
      <alignment horizontal="center" vertical="center" wrapText="1"/>
    </xf>
    <xf numFmtId="194" fontId="10" fillId="33" borderId="4" xfId="43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</cellXfs>
  <cellStyles count="53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201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OCAO_TAILIEU\N&#259;m2014\Thang%204\CTK\Chiso-IIP-04-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OCAO_TAILIEU\N&#259;m2014\Thang%204\CTK\GTSX-GTSS%20CONG%20THUONG%20THANG04-mai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OCAO_TAILIEU\N&#259;m2014\Thang%203\XNK_T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AOCAO_TAILIEU\N&#259;m2014\XNK_dieuchinh_HQuan\daysoXNK_013014_HQu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</sheetNames>
    <sheetDataSet>
      <sheetData sheetId="0">
        <row r="10">
          <cell r="H10">
            <v>107.3794561762166</v>
          </cell>
        </row>
        <row r="11">
          <cell r="H11">
            <v>100.5382855416567</v>
          </cell>
        </row>
        <row r="12">
          <cell r="H12">
            <v>107.6682444475166</v>
          </cell>
        </row>
        <row r="13">
          <cell r="H13">
            <v>98.76382256765638</v>
          </cell>
        </row>
        <row r="14">
          <cell r="H14">
            <v>97.4852652259332</v>
          </cell>
        </row>
        <row r="15">
          <cell r="H15">
            <v>103.03364466396584</v>
          </cell>
        </row>
        <row r="16">
          <cell r="H16">
            <v>114.7971062417074</v>
          </cell>
        </row>
        <row r="17">
          <cell r="H17">
            <v>119.01780495087691</v>
          </cell>
        </row>
        <row r="18">
          <cell r="H18">
            <v>82.3658768287356</v>
          </cell>
        </row>
        <row r="19">
          <cell r="H19">
            <v>124.6890073439988</v>
          </cell>
        </row>
        <row r="20">
          <cell r="H20">
            <v>105.6697222563026</v>
          </cell>
        </row>
        <row r="21">
          <cell r="H21">
            <v>97.32315649188804</v>
          </cell>
        </row>
        <row r="22">
          <cell r="H22">
            <v>112.9760624404759</v>
          </cell>
        </row>
        <row r="23">
          <cell r="H23">
            <v>113.9235679445954</v>
          </cell>
        </row>
        <row r="24">
          <cell r="H24">
            <v>103.8373041964893</v>
          </cell>
        </row>
        <row r="25">
          <cell r="H25">
            <v>112.7895789608881</v>
          </cell>
        </row>
        <row r="27">
          <cell r="H27">
            <v>89.0513134491743</v>
          </cell>
        </row>
        <row r="28">
          <cell r="H28">
            <v>106.9113907543848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TSX- GIA TT-in"/>
      <sheetName val="GTSX-GIASS-IN"/>
    </sheetNames>
    <sheetDataSet>
      <sheetData sheetId="0">
        <row r="13">
          <cell r="C13">
            <v>145698</v>
          </cell>
          <cell r="D13">
            <v>142152</v>
          </cell>
          <cell r="E13">
            <v>468105</v>
          </cell>
          <cell r="F13">
            <v>135141</v>
          </cell>
          <cell r="G13">
            <v>414305</v>
          </cell>
        </row>
        <row r="14">
          <cell r="C14">
            <v>32996183</v>
          </cell>
          <cell r="D14">
            <v>35183917</v>
          </cell>
          <cell r="E14">
            <v>131149954</v>
          </cell>
          <cell r="F14">
            <v>32982743</v>
          </cell>
          <cell r="G14">
            <v>118262141</v>
          </cell>
        </row>
        <row r="15">
          <cell r="C15">
            <v>449255</v>
          </cell>
          <cell r="D15">
            <v>129292</v>
          </cell>
          <cell r="E15">
            <v>1054005</v>
          </cell>
          <cell r="F15">
            <v>472300</v>
          </cell>
          <cell r="G15">
            <v>1460466</v>
          </cell>
        </row>
        <row r="16">
          <cell r="C16">
            <v>61059</v>
          </cell>
          <cell r="D16">
            <v>61998</v>
          </cell>
          <cell r="E16">
            <v>225366</v>
          </cell>
          <cell r="F16">
            <v>62075</v>
          </cell>
          <cell r="G16">
            <v>190582</v>
          </cell>
        </row>
      </sheetData>
      <sheetData sheetId="1">
        <row r="13">
          <cell r="C13">
            <v>81332</v>
          </cell>
          <cell r="D13">
            <v>79353</v>
          </cell>
          <cell r="E13">
            <v>262986</v>
          </cell>
          <cell r="F13">
            <v>88979</v>
          </cell>
          <cell r="G13">
            <v>272513</v>
          </cell>
        </row>
        <row r="14">
          <cell r="C14">
            <v>26447726</v>
          </cell>
          <cell r="D14">
            <v>28201280</v>
          </cell>
          <cell r="E14">
            <v>104864438</v>
          </cell>
          <cell r="F14">
            <v>26988580</v>
          </cell>
          <cell r="G14">
            <v>97196318</v>
          </cell>
        </row>
        <row r="15">
          <cell r="C15">
            <v>324770</v>
          </cell>
          <cell r="D15">
            <v>93466</v>
          </cell>
          <cell r="E15">
            <v>771265</v>
          </cell>
          <cell r="F15">
            <v>401514</v>
          </cell>
          <cell r="G15">
            <v>1257662</v>
          </cell>
        </row>
        <row r="16">
          <cell r="C16">
            <v>45343</v>
          </cell>
          <cell r="D16">
            <v>46040</v>
          </cell>
          <cell r="E16">
            <v>167484</v>
          </cell>
          <cell r="F16">
            <v>48763</v>
          </cell>
          <cell r="G16">
            <v>147775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4">
          <cell r="F14">
            <v>216.10137114140005</v>
          </cell>
        </row>
        <row r="15">
          <cell r="F15">
            <v>2337.7114169805004</v>
          </cell>
        </row>
        <row r="16">
          <cell r="F16">
            <v>5.8919113316</v>
          </cell>
        </row>
        <row r="18">
          <cell r="F18">
            <v>286.1046671131001</v>
          </cell>
        </row>
        <row r="19">
          <cell r="F19">
            <v>2089.028302379199</v>
          </cell>
        </row>
        <row r="20">
          <cell r="F20">
            <v>11.689575234400003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Q_014_new"/>
      <sheetName val="HQuan_013"/>
      <sheetName val="HQ_013_new"/>
      <sheetName val="HQuan_2014"/>
      <sheetName val="XNK_HQuan_012"/>
      <sheetName val="XK02-ĐP"/>
      <sheetName val="NK02-ĐP"/>
      <sheetName val="00000000"/>
      <sheetName val="10000000"/>
      <sheetName val="20000000"/>
      <sheetName val="30000000"/>
      <sheetName val="40000000"/>
    </sheetNames>
    <sheetDataSet>
      <sheetData sheetId="1">
        <row r="57">
          <cell r="E57">
            <v>100.12647505170006</v>
          </cell>
          <cell r="F57">
            <v>338.9657058775998</v>
          </cell>
        </row>
        <row r="58">
          <cell r="E58">
            <v>832.9759410804005</v>
          </cell>
          <cell r="F58">
            <v>3146.9670133014833</v>
          </cell>
        </row>
        <row r="59">
          <cell r="E59">
            <v>1.5425121435</v>
          </cell>
          <cell r="F59">
            <v>7.434441831099999</v>
          </cell>
        </row>
        <row r="61">
          <cell r="E61">
            <v>91.9922089513</v>
          </cell>
          <cell r="F61">
            <v>372.12348027690103</v>
          </cell>
        </row>
        <row r="62">
          <cell r="E62">
            <v>802.2868697868008</v>
          </cell>
          <cell r="F62">
            <v>2990.8739180712882</v>
          </cell>
        </row>
        <row r="63">
          <cell r="E63">
            <v>2.2285875766000003</v>
          </cell>
          <cell r="F63">
            <v>13.918162811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4">
      <selection activeCell="F13" sqref="F13"/>
    </sheetView>
  </sheetViews>
  <sheetFormatPr defaultColWidth="8.72265625" defaultRowHeight="20.25" customHeight="1"/>
  <cols>
    <col min="1" max="1" width="3.99609375" style="40" bestFit="1" customWidth="1"/>
    <col min="2" max="2" width="60.8125" style="40" customWidth="1"/>
    <col min="3" max="3" width="11.453125" style="40" customWidth="1"/>
    <col min="4" max="4" width="12.18359375" style="40" customWidth="1"/>
    <col min="5" max="5" width="12.6328125" style="40" customWidth="1"/>
    <col min="6" max="6" width="8.90625" style="40" customWidth="1"/>
    <col min="7" max="7" width="10.0859375" style="40" bestFit="1" customWidth="1"/>
    <col min="8" max="16384" width="8.90625" style="40" customWidth="1"/>
  </cols>
  <sheetData>
    <row r="1" ht="15" customHeight="1">
      <c r="B1" s="41" t="s">
        <v>7</v>
      </c>
    </row>
    <row r="2" spans="2:5" ht="29.25" customHeight="1">
      <c r="B2" s="42" t="s">
        <v>192</v>
      </c>
      <c r="C2" s="43"/>
      <c r="D2" s="44"/>
      <c r="E2" s="44"/>
    </row>
    <row r="3" ht="14.25" customHeight="1">
      <c r="E3" s="45" t="s">
        <v>178</v>
      </c>
    </row>
    <row r="4" spans="1:6" ht="31.5" customHeight="1">
      <c r="A4" s="177" t="s">
        <v>39</v>
      </c>
      <c r="B4" s="177" t="s">
        <v>40</v>
      </c>
      <c r="C4" s="177" t="s">
        <v>193</v>
      </c>
      <c r="D4" s="180" t="s">
        <v>194</v>
      </c>
      <c r="E4" s="181"/>
      <c r="F4" s="177" t="s">
        <v>213</v>
      </c>
    </row>
    <row r="5" spans="1:6" ht="31.5" customHeight="1">
      <c r="A5" s="178"/>
      <c r="B5" s="178"/>
      <c r="C5" s="179"/>
      <c r="D5" s="46" t="s">
        <v>180</v>
      </c>
      <c r="E5" s="46" t="s">
        <v>181</v>
      </c>
      <c r="F5" s="179"/>
    </row>
    <row r="6" spans="1:6" ht="18" customHeight="1">
      <c r="A6" s="54" t="s">
        <v>10</v>
      </c>
      <c r="B6" s="54" t="s">
        <v>11</v>
      </c>
      <c r="C6" s="82">
        <v>1</v>
      </c>
      <c r="D6" s="82">
        <v>2</v>
      </c>
      <c r="E6" s="82">
        <v>3</v>
      </c>
      <c r="F6" s="82">
        <v>4</v>
      </c>
    </row>
    <row r="7" spans="1:7" ht="16.5" customHeight="1">
      <c r="A7" s="47"/>
      <c r="B7" s="59" t="s">
        <v>65</v>
      </c>
      <c r="C7" s="124">
        <v>108.5404746172657</v>
      </c>
      <c r="D7" s="124">
        <v>101.4634144310889</v>
      </c>
      <c r="E7" s="124">
        <v>104.4020790531608</v>
      </c>
      <c r="F7" s="124">
        <f>'[1]Output'!$H$10</f>
        <v>107.3794561762166</v>
      </c>
      <c r="G7" s="51"/>
    </row>
    <row r="8" spans="1:6" ht="16.5" customHeight="1">
      <c r="A8" s="48" t="s">
        <v>41</v>
      </c>
      <c r="B8" s="60" t="s">
        <v>43</v>
      </c>
      <c r="C8" s="125"/>
      <c r="D8" s="126"/>
      <c r="E8" s="126"/>
      <c r="F8" s="125"/>
    </row>
    <row r="9" spans="1:6" ht="16.5" customHeight="1">
      <c r="A9" s="49">
        <v>1</v>
      </c>
      <c r="B9" s="61" t="s">
        <v>61</v>
      </c>
      <c r="C9" s="127">
        <v>83.53512512874164</v>
      </c>
      <c r="D9" s="127">
        <v>100.4061607038602</v>
      </c>
      <c r="E9" s="127">
        <v>94.99782069369184</v>
      </c>
      <c r="F9" s="127">
        <f>'[1]Output'!$H$11</f>
        <v>100.5382855416567</v>
      </c>
    </row>
    <row r="10" spans="1:6" ht="16.5" customHeight="1">
      <c r="A10" s="49">
        <v>2</v>
      </c>
      <c r="B10" s="61" t="s">
        <v>62</v>
      </c>
      <c r="C10" s="127">
        <v>109.03974368822583</v>
      </c>
      <c r="D10" s="127">
        <v>101.6469270600299</v>
      </c>
      <c r="E10" s="127">
        <v>104.760269030195</v>
      </c>
      <c r="F10" s="127">
        <f>'[1]Output'!$H$12</f>
        <v>107.6682444475166</v>
      </c>
    </row>
    <row r="11" spans="1:6" ht="16.5" customHeight="1">
      <c r="A11" s="49">
        <v>3</v>
      </c>
      <c r="B11" s="61" t="s">
        <v>63</v>
      </c>
      <c r="C11" s="127">
        <v>104.9090654717504</v>
      </c>
      <c r="D11" s="127">
        <v>82.83783962187505</v>
      </c>
      <c r="E11" s="127">
        <v>83.73682808478074</v>
      </c>
      <c r="F11" s="127">
        <f>'[1]Output'!H27</f>
        <v>89.0513134491743</v>
      </c>
    </row>
    <row r="12" spans="1:6" ht="16.5" customHeight="1">
      <c r="A12" s="49">
        <v>4</v>
      </c>
      <c r="B12" s="61" t="s">
        <v>64</v>
      </c>
      <c r="C12" s="127">
        <v>109.1869483819203</v>
      </c>
      <c r="D12" s="127">
        <v>100.7470912431108</v>
      </c>
      <c r="E12" s="127">
        <v>103.6803629947063</v>
      </c>
      <c r="F12" s="127">
        <f>'[1]Output'!H28</f>
        <v>106.9113907543848</v>
      </c>
    </row>
    <row r="13" spans="1:6" ht="16.5" customHeight="1">
      <c r="A13" s="48" t="s">
        <v>42</v>
      </c>
      <c r="B13" s="62" t="s">
        <v>52</v>
      </c>
      <c r="C13" s="172">
        <v>134.5457299316727</v>
      </c>
      <c r="D13" s="172">
        <v>94.14202847064747</v>
      </c>
      <c r="E13" s="172">
        <v>109.4646777673788</v>
      </c>
      <c r="F13" s="172">
        <f>'[1]Output'!H19</f>
        <v>124.6890073439988</v>
      </c>
    </row>
    <row r="14" spans="1:6" ht="16.5" customHeight="1">
      <c r="A14" s="49">
        <v>1</v>
      </c>
      <c r="B14" s="62" t="s">
        <v>50</v>
      </c>
      <c r="C14" s="127">
        <v>116.2921514677641</v>
      </c>
      <c r="D14" s="127">
        <v>101.1520076834757</v>
      </c>
      <c r="E14" s="127">
        <v>107.3268139365419</v>
      </c>
      <c r="F14" s="127">
        <f>'[1]Output'!H17</f>
        <v>119.01780495087691</v>
      </c>
    </row>
    <row r="15" spans="1:6" ht="16.5" customHeight="1">
      <c r="A15" s="49">
        <f>A14+1</f>
        <v>2</v>
      </c>
      <c r="B15" s="62" t="s">
        <v>49</v>
      </c>
      <c r="C15" s="127">
        <v>112.5542392978553</v>
      </c>
      <c r="D15" s="127">
        <v>105.937602208447</v>
      </c>
      <c r="E15" s="127">
        <v>121.5411012041605</v>
      </c>
      <c r="F15" s="127">
        <f>'[1]Output'!H16</f>
        <v>114.7971062417074</v>
      </c>
    </row>
    <row r="16" spans="1:6" ht="16.5" customHeight="1">
      <c r="A16" s="49">
        <f aca="true" t="shared" si="0" ref="A16:A29">A15+1</f>
        <v>3</v>
      </c>
      <c r="B16" s="62" t="s">
        <v>56</v>
      </c>
      <c r="C16" s="127">
        <v>113.4879611333252</v>
      </c>
      <c r="D16" s="127">
        <v>93.74074867743877</v>
      </c>
      <c r="E16" s="127">
        <v>113.8530838214548</v>
      </c>
      <c r="F16" s="127">
        <f>'[1]Output'!H23</f>
        <v>113.9235679445954</v>
      </c>
    </row>
    <row r="17" spans="1:6" ht="16.5" customHeight="1">
      <c r="A17" s="49">
        <f t="shared" si="0"/>
        <v>4</v>
      </c>
      <c r="B17" s="62" t="s">
        <v>55</v>
      </c>
      <c r="C17" s="127">
        <v>106.09893060589386</v>
      </c>
      <c r="D17" s="127">
        <v>103.8338542292076</v>
      </c>
      <c r="E17" s="127">
        <v>120.7087957245397</v>
      </c>
      <c r="F17" s="127">
        <f>'[1]Output'!H22</f>
        <v>112.9760624404759</v>
      </c>
    </row>
    <row r="18" spans="1:6" ht="16.5" customHeight="1">
      <c r="A18" s="49">
        <f t="shared" si="0"/>
        <v>5</v>
      </c>
      <c r="B18" s="62" t="s">
        <v>58</v>
      </c>
      <c r="C18" s="127">
        <v>140.7873704938009</v>
      </c>
      <c r="D18" s="127">
        <v>90.71653289288078</v>
      </c>
      <c r="E18" s="127">
        <v>109.3599259905491</v>
      </c>
      <c r="F18" s="127">
        <f>'[1]Output'!H25</f>
        <v>112.7895789608881</v>
      </c>
    </row>
    <row r="19" spans="1:6" ht="16.5" customHeight="1">
      <c r="A19" s="49">
        <f t="shared" si="0"/>
        <v>6</v>
      </c>
      <c r="B19" s="60" t="s">
        <v>44</v>
      </c>
      <c r="C19" s="171">
        <v>108.5404746172657</v>
      </c>
      <c r="D19" s="171">
        <v>101.4634144310889</v>
      </c>
      <c r="E19" s="171">
        <v>104.4020790531608</v>
      </c>
      <c r="F19" s="171">
        <f>'[1]Output'!$H$10</f>
        <v>107.3794561762166</v>
      </c>
    </row>
    <row r="20" spans="1:6" ht="16.5" customHeight="1">
      <c r="A20" s="49">
        <f t="shared" si="0"/>
        <v>7</v>
      </c>
      <c r="B20" s="62" t="s">
        <v>60</v>
      </c>
      <c r="C20" s="127">
        <f>C3</f>
        <v>0</v>
      </c>
      <c r="D20" s="127">
        <f>D3</f>
        <v>0</v>
      </c>
      <c r="E20" s="127" t="str">
        <f>E3</f>
        <v>ĐVT:%</v>
      </c>
      <c r="F20" s="127">
        <f>F3</f>
        <v>0</v>
      </c>
    </row>
    <row r="21" spans="1:6" ht="16.5" customHeight="1">
      <c r="A21" s="49">
        <f t="shared" si="0"/>
        <v>8</v>
      </c>
      <c r="B21" s="62" t="s">
        <v>53</v>
      </c>
      <c r="C21" s="127">
        <v>112.2605456868394</v>
      </c>
      <c r="D21" s="127">
        <v>100.2793725064388</v>
      </c>
      <c r="E21" s="127">
        <v>114.9550343979457</v>
      </c>
      <c r="F21" s="127">
        <f>'[1]Output'!H20</f>
        <v>105.6697222563026</v>
      </c>
    </row>
    <row r="22" spans="1:6" ht="16.5" customHeight="1">
      <c r="A22" s="49">
        <f t="shared" si="0"/>
        <v>9</v>
      </c>
      <c r="B22" s="62" t="s">
        <v>57</v>
      </c>
      <c r="C22" s="127">
        <v>103.0448182005342</v>
      </c>
      <c r="D22" s="127">
        <v>100.3603930049688</v>
      </c>
      <c r="E22" s="127">
        <v>82.79119813327947</v>
      </c>
      <c r="F22" s="127">
        <f>'[1]Output'!H24</f>
        <v>103.8373041964893</v>
      </c>
    </row>
    <row r="23" spans="1:6" ht="16.5" customHeight="1">
      <c r="A23" s="49">
        <f t="shared" si="0"/>
        <v>10</v>
      </c>
      <c r="B23" s="62" t="s">
        <v>48</v>
      </c>
      <c r="C23" s="127">
        <v>97.59344224262188</v>
      </c>
      <c r="D23" s="127">
        <v>107.3889104485521</v>
      </c>
      <c r="E23" s="127">
        <v>98.61979233367397</v>
      </c>
      <c r="F23" s="127">
        <f>'[1]Output'!H15</f>
        <v>103.03364466396584</v>
      </c>
    </row>
    <row r="24" spans="1:6" ht="16.5" customHeight="1">
      <c r="A24" s="49">
        <f t="shared" si="0"/>
        <v>11</v>
      </c>
      <c r="B24" s="62" t="s">
        <v>45</v>
      </c>
      <c r="C24" s="127">
        <f>C19</f>
        <v>108.5404746172657</v>
      </c>
      <c r="D24" s="127">
        <f>D19</f>
        <v>101.4634144310889</v>
      </c>
      <c r="E24" s="127">
        <f>E19</f>
        <v>104.4020790531608</v>
      </c>
      <c r="F24" s="127">
        <f>F19</f>
        <v>107.3794561762166</v>
      </c>
    </row>
    <row r="25" spans="1:6" ht="16.5" customHeight="1">
      <c r="A25" s="49">
        <f t="shared" si="0"/>
        <v>12</v>
      </c>
      <c r="B25" s="62" t="s">
        <v>46</v>
      </c>
      <c r="C25" s="127">
        <v>101.5212828682131</v>
      </c>
      <c r="D25" s="127">
        <v>102.3279900071442</v>
      </c>
      <c r="E25" s="127">
        <v>99.465334257449</v>
      </c>
      <c r="F25" s="127">
        <f>'[1]Output'!H13</f>
        <v>98.76382256765638</v>
      </c>
    </row>
    <row r="26" spans="1:6" ht="16.5" customHeight="1">
      <c r="A26" s="49">
        <f t="shared" si="0"/>
        <v>13</v>
      </c>
      <c r="B26" s="62" t="s">
        <v>47</v>
      </c>
      <c r="C26" s="127">
        <v>110.6466876971609</v>
      </c>
      <c r="D26" s="127">
        <v>108.3392729864576</v>
      </c>
      <c r="E26" s="127">
        <v>101.3333333333333</v>
      </c>
      <c r="F26" s="127">
        <f>'[1]Output'!H14</f>
        <v>97.4852652259332</v>
      </c>
    </row>
    <row r="27" spans="1:6" ht="16.5" customHeight="1">
      <c r="A27" s="49">
        <f t="shared" si="0"/>
        <v>14</v>
      </c>
      <c r="B27" s="62" t="s">
        <v>54</v>
      </c>
      <c r="C27" s="127">
        <v>134.6963012929888</v>
      </c>
      <c r="D27" s="127">
        <v>117.5177422349009</v>
      </c>
      <c r="E27" s="127">
        <v>127.5063588455984</v>
      </c>
      <c r="F27" s="127">
        <f>'[1]Output'!H21</f>
        <v>97.32315649188804</v>
      </c>
    </row>
    <row r="28" spans="1:6" ht="16.5" customHeight="1">
      <c r="A28" s="49">
        <f t="shared" si="0"/>
        <v>15</v>
      </c>
      <c r="B28" s="62" t="s">
        <v>59</v>
      </c>
      <c r="C28" s="127">
        <f>C11</f>
        <v>104.9090654717504</v>
      </c>
      <c r="D28" s="127">
        <f>D11</f>
        <v>82.83783962187505</v>
      </c>
      <c r="E28" s="127">
        <f>E11</f>
        <v>83.73682808478074</v>
      </c>
      <c r="F28" s="127">
        <f>F11</f>
        <v>89.0513134491743</v>
      </c>
    </row>
    <row r="29" spans="1:6" ht="16.5" customHeight="1">
      <c r="A29" s="50">
        <f t="shared" si="0"/>
        <v>16</v>
      </c>
      <c r="B29" s="63" t="s">
        <v>51</v>
      </c>
      <c r="C29" s="128">
        <v>75.95468843360129</v>
      </c>
      <c r="D29" s="128">
        <v>98.86496511161981</v>
      </c>
      <c r="E29" s="128">
        <v>73.16924270538712</v>
      </c>
      <c r="F29" s="128">
        <f>'[1]Output'!H18</f>
        <v>82.3658768287356</v>
      </c>
    </row>
  </sheetData>
  <sheetProtection/>
  <mergeCells count="5"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2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18359375" defaultRowHeight="16.5"/>
  <cols>
    <col min="1" max="1" width="20.18359375" style="1" customWidth="1"/>
    <col min="2" max="2" width="0.9140625" style="1" customWidth="1"/>
    <col min="3" max="3" width="21.8125" style="1" customWidth="1"/>
    <col min="4" max="16384" width="6.18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29"/>
  <sheetViews>
    <sheetView zoomScalePageLayoutView="0" workbookViewId="0" topLeftCell="A2">
      <selection activeCell="B24" sqref="B24"/>
    </sheetView>
  </sheetViews>
  <sheetFormatPr defaultColWidth="8.72265625" defaultRowHeight="20.25" customHeight="1"/>
  <cols>
    <col min="1" max="1" width="3.99609375" style="40" bestFit="1" customWidth="1"/>
    <col min="2" max="2" width="60.8125" style="40" customWidth="1"/>
    <col min="3" max="3" width="11.453125" style="40" customWidth="1"/>
    <col min="4" max="4" width="12.18359375" style="40" customWidth="1"/>
    <col min="5" max="5" width="12.6328125" style="40" customWidth="1"/>
    <col min="6" max="6" width="8.90625" style="40" customWidth="1"/>
    <col min="7" max="7" width="10.0859375" style="40" bestFit="1" customWidth="1"/>
    <col min="8" max="16384" width="8.90625" style="40" customWidth="1"/>
  </cols>
  <sheetData>
    <row r="1" ht="15" customHeight="1">
      <c r="B1" s="41" t="s">
        <v>7</v>
      </c>
    </row>
    <row r="2" spans="2:5" ht="29.25" customHeight="1">
      <c r="B2" s="42" t="s">
        <v>192</v>
      </c>
      <c r="C2" s="43"/>
      <c r="D2" s="44"/>
      <c r="E2" s="44"/>
    </row>
    <row r="3" ht="14.25" customHeight="1">
      <c r="E3" s="45" t="s">
        <v>178</v>
      </c>
    </row>
    <row r="4" spans="1:6" ht="31.5" customHeight="1">
      <c r="A4" s="177" t="s">
        <v>39</v>
      </c>
      <c r="B4" s="177" t="s">
        <v>40</v>
      </c>
      <c r="C4" s="177" t="s">
        <v>193</v>
      </c>
      <c r="D4" s="180" t="s">
        <v>194</v>
      </c>
      <c r="E4" s="181"/>
      <c r="F4" s="177" t="s">
        <v>213</v>
      </c>
    </row>
    <row r="5" spans="1:6" ht="31.5" customHeight="1">
      <c r="A5" s="178"/>
      <c r="B5" s="178"/>
      <c r="C5" s="179"/>
      <c r="D5" s="46" t="s">
        <v>180</v>
      </c>
      <c r="E5" s="46" t="s">
        <v>181</v>
      </c>
      <c r="F5" s="179"/>
    </row>
    <row r="6" spans="1:6" ht="18" customHeight="1">
      <c r="A6" s="54" t="s">
        <v>10</v>
      </c>
      <c r="B6" s="54" t="s">
        <v>11</v>
      </c>
      <c r="C6" s="82">
        <v>1</v>
      </c>
      <c r="D6" s="82">
        <v>2</v>
      </c>
      <c r="E6" s="82">
        <v>3</v>
      </c>
      <c r="F6" s="82">
        <v>4</v>
      </c>
    </row>
    <row r="7" spans="1:7" ht="16.5" customHeight="1">
      <c r="A7" s="47"/>
      <c r="B7" s="59" t="s">
        <v>65</v>
      </c>
      <c r="C7" s="124">
        <v>108.5404746172657</v>
      </c>
      <c r="D7" s="124">
        <v>101.4634144310889</v>
      </c>
      <c r="E7" s="124">
        <v>104.4020790531608</v>
      </c>
      <c r="F7" s="124">
        <f>'[1]Output'!$H$10</f>
        <v>107.3794561762166</v>
      </c>
      <c r="G7" s="51"/>
    </row>
    <row r="8" spans="1:6" ht="16.5" customHeight="1">
      <c r="A8" s="48" t="s">
        <v>41</v>
      </c>
      <c r="B8" s="60" t="s">
        <v>43</v>
      </c>
      <c r="C8" s="125"/>
      <c r="D8" s="126"/>
      <c r="E8" s="126"/>
      <c r="F8" s="125"/>
    </row>
    <row r="9" spans="1:6" ht="16.5" customHeight="1">
      <c r="A9" s="49">
        <v>1</v>
      </c>
      <c r="B9" s="61" t="s">
        <v>61</v>
      </c>
      <c r="C9" s="127">
        <v>83.53512512874164</v>
      </c>
      <c r="D9" s="127">
        <v>100.4061607038602</v>
      </c>
      <c r="E9" s="127">
        <v>94.99782069369184</v>
      </c>
      <c r="F9" s="127">
        <f>'[1]Output'!$H$11</f>
        <v>100.5382855416567</v>
      </c>
    </row>
    <row r="10" spans="1:6" ht="16.5" customHeight="1">
      <c r="A10" s="49">
        <v>2</v>
      </c>
      <c r="B10" s="61" t="s">
        <v>62</v>
      </c>
      <c r="C10" s="127">
        <v>109.03974368822583</v>
      </c>
      <c r="D10" s="127">
        <v>101.6469270600299</v>
      </c>
      <c r="E10" s="127">
        <v>104.760269030195</v>
      </c>
      <c r="F10" s="127">
        <f>'[1]Output'!$H$12</f>
        <v>107.6682444475166</v>
      </c>
    </row>
    <row r="11" spans="1:6" ht="16.5" customHeight="1">
      <c r="A11" s="49">
        <v>3</v>
      </c>
      <c r="B11" s="61" t="s">
        <v>63</v>
      </c>
      <c r="C11" s="127">
        <v>104.9090654717504</v>
      </c>
      <c r="D11" s="127">
        <v>82.83783962187505</v>
      </c>
      <c r="E11" s="127">
        <v>83.73682808478074</v>
      </c>
      <c r="F11" s="127">
        <f>'[1]Output'!H27</f>
        <v>89.0513134491743</v>
      </c>
    </row>
    <row r="12" spans="1:6" ht="16.5" customHeight="1">
      <c r="A12" s="49">
        <v>4</v>
      </c>
      <c r="B12" s="61" t="s">
        <v>64</v>
      </c>
      <c r="C12" s="127">
        <v>109.1869483819203</v>
      </c>
      <c r="D12" s="127">
        <v>100.7470912431108</v>
      </c>
      <c r="E12" s="127">
        <v>103.6803629947063</v>
      </c>
      <c r="F12" s="127">
        <f>'[1]Output'!H28</f>
        <v>106.9113907543848</v>
      </c>
    </row>
    <row r="13" spans="1:6" ht="16.5" customHeight="1">
      <c r="A13" s="48" t="s">
        <v>42</v>
      </c>
      <c r="B13" s="60" t="s">
        <v>44</v>
      </c>
      <c r="C13" s="125"/>
      <c r="D13" s="125"/>
      <c r="E13" s="125"/>
      <c r="F13" s="125"/>
    </row>
    <row r="14" spans="1:6" ht="16.5" customHeight="1">
      <c r="A14" s="49">
        <v>1</v>
      </c>
      <c r="B14" s="62" t="s">
        <v>45</v>
      </c>
      <c r="C14" s="127">
        <f>C9</f>
        <v>83.53512512874164</v>
      </c>
      <c r="D14" s="127">
        <f>D9</f>
        <v>100.4061607038602</v>
      </c>
      <c r="E14" s="127">
        <f>E9</f>
        <v>94.99782069369184</v>
      </c>
      <c r="F14" s="127">
        <f>F9</f>
        <v>100.5382855416567</v>
      </c>
    </row>
    <row r="15" spans="1:6" ht="16.5" customHeight="1">
      <c r="A15" s="49">
        <f>A14+1</f>
        <v>2</v>
      </c>
      <c r="B15" s="62" t="s">
        <v>46</v>
      </c>
      <c r="C15" s="127">
        <v>101.5212828682131</v>
      </c>
      <c r="D15" s="127">
        <v>102.3279900071442</v>
      </c>
      <c r="E15" s="127">
        <v>99.465334257449</v>
      </c>
      <c r="F15" s="127">
        <f>'[1]Output'!H13</f>
        <v>98.76382256765638</v>
      </c>
    </row>
    <row r="16" spans="1:6" ht="16.5" customHeight="1">
      <c r="A16" s="49">
        <f aca="true" t="shared" si="0" ref="A16:A29">A15+1</f>
        <v>3</v>
      </c>
      <c r="B16" s="62" t="s">
        <v>47</v>
      </c>
      <c r="C16" s="127">
        <v>110.6466876971609</v>
      </c>
      <c r="D16" s="127">
        <v>108.3392729864576</v>
      </c>
      <c r="E16" s="127">
        <v>101.3333333333333</v>
      </c>
      <c r="F16" s="127">
        <f>'[1]Output'!H14</f>
        <v>97.4852652259332</v>
      </c>
    </row>
    <row r="17" spans="1:6" ht="16.5" customHeight="1">
      <c r="A17" s="49">
        <f t="shared" si="0"/>
        <v>4</v>
      </c>
      <c r="B17" s="62" t="s">
        <v>48</v>
      </c>
      <c r="C17" s="127">
        <v>97.59344224262188</v>
      </c>
      <c r="D17" s="127">
        <v>107.3889104485521</v>
      </c>
      <c r="E17" s="127">
        <v>98.61979233367397</v>
      </c>
      <c r="F17" s="127">
        <f>'[1]Output'!H15</f>
        <v>103.03364466396584</v>
      </c>
    </row>
    <row r="18" spans="1:6" ht="16.5" customHeight="1">
      <c r="A18" s="49">
        <f t="shared" si="0"/>
        <v>5</v>
      </c>
      <c r="B18" s="62" t="s">
        <v>49</v>
      </c>
      <c r="C18" s="127">
        <v>112.5542392978553</v>
      </c>
      <c r="D18" s="127">
        <v>105.937602208447</v>
      </c>
      <c r="E18" s="127">
        <v>121.5411012041605</v>
      </c>
      <c r="F18" s="127">
        <f>'[1]Output'!H16</f>
        <v>114.7971062417074</v>
      </c>
    </row>
    <row r="19" spans="1:9" ht="16.5" customHeight="1">
      <c r="A19" s="49">
        <f t="shared" si="0"/>
        <v>6</v>
      </c>
      <c r="B19" s="62" t="s">
        <v>50</v>
      </c>
      <c r="C19" s="127">
        <v>116.2921514677641</v>
      </c>
      <c r="D19" s="127">
        <v>101.1520076834757</v>
      </c>
      <c r="E19" s="127">
        <v>107.3268139365419</v>
      </c>
      <c r="F19" s="127">
        <f>'[1]Output'!H17</f>
        <v>119.01780495087691</v>
      </c>
      <c r="I19" s="40">
        <f>3/25*100</f>
        <v>12</v>
      </c>
    </row>
    <row r="20" spans="1:6" ht="16.5" customHeight="1">
      <c r="A20" s="49">
        <f t="shared" si="0"/>
        <v>7</v>
      </c>
      <c r="B20" s="62" t="s">
        <v>51</v>
      </c>
      <c r="C20" s="127">
        <v>75.95468843360129</v>
      </c>
      <c r="D20" s="127">
        <v>98.86496511161981</v>
      </c>
      <c r="E20" s="127">
        <v>73.16924270538712</v>
      </c>
      <c r="F20" s="127">
        <f>'[1]Output'!H18</f>
        <v>82.3658768287356</v>
      </c>
    </row>
    <row r="21" spans="1:6" ht="16.5" customHeight="1">
      <c r="A21" s="49">
        <f t="shared" si="0"/>
        <v>8</v>
      </c>
      <c r="B21" s="62" t="s">
        <v>52</v>
      </c>
      <c r="C21" s="127">
        <v>134.5457299316727</v>
      </c>
      <c r="D21" s="127">
        <v>94.14202847064747</v>
      </c>
      <c r="E21" s="127">
        <v>109.4646777673788</v>
      </c>
      <c r="F21" s="127">
        <f>'[1]Output'!H19</f>
        <v>124.6890073439988</v>
      </c>
    </row>
    <row r="22" spans="1:6" ht="16.5" customHeight="1">
      <c r="A22" s="49">
        <f t="shared" si="0"/>
        <v>9</v>
      </c>
      <c r="B22" s="62" t="s">
        <v>53</v>
      </c>
      <c r="C22" s="127">
        <v>112.2605456868394</v>
      </c>
      <c r="D22" s="127">
        <v>100.2793725064388</v>
      </c>
      <c r="E22" s="127">
        <v>114.9550343979457</v>
      </c>
      <c r="F22" s="127">
        <f>'[1]Output'!H20</f>
        <v>105.6697222563026</v>
      </c>
    </row>
    <row r="23" spans="1:6" ht="16.5" customHeight="1">
      <c r="A23" s="49">
        <f t="shared" si="0"/>
        <v>10</v>
      </c>
      <c r="B23" s="62" t="s">
        <v>54</v>
      </c>
      <c r="C23" s="127">
        <v>134.6963012929888</v>
      </c>
      <c r="D23" s="127">
        <v>117.5177422349009</v>
      </c>
      <c r="E23" s="127">
        <v>127.5063588455984</v>
      </c>
      <c r="F23" s="127">
        <f>'[1]Output'!H21</f>
        <v>97.32315649188804</v>
      </c>
    </row>
    <row r="24" spans="1:6" ht="16.5" customHeight="1">
      <c r="A24" s="49">
        <f t="shared" si="0"/>
        <v>11</v>
      </c>
      <c r="B24" s="62" t="s">
        <v>55</v>
      </c>
      <c r="C24" s="127">
        <v>106.09893060589386</v>
      </c>
      <c r="D24" s="127">
        <v>103.8338542292076</v>
      </c>
      <c r="E24" s="127">
        <v>120.7087957245397</v>
      </c>
      <c r="F24" s="127">
        <f>'[1]Output'!H22</f>
        <v>112.9760624404759</v>
      </c>
    </row>
    <row r="25" spans="1:6" ht="16.5" customHeight="1">
      <c r="A25" s="49">
        <f t="shared" si="0"/>
        <v>12</v>
      </c>
      <c r="B25" s="62" t="s">
        <v>56</v>
      </c>
      <c r="C25" s="127">
        <v>113.4879611333252</v>
      </c>
      <c r="D25" s="127">
        <v>93.74074867743877</v>
      </c>
      <c r="E25" s="127">
        <v>113.8530838214548</v>
      </c>
      <c r="F25" s="127">
        <f>'[1]Output'!H23</f>
        <v>113.9235679445954</v>
      </c>
    </row>
    <row r="26" spans="1:6" ht="16.5" customHeight="1">
      <c r="A26" s="49">
        <f t="shared" si="0"/>
        <v>13</v>
      </c>
      <c r="B26" s="62" t="s">
        <v>57</v>
      </c>
      <c r="C26" s="127">
        <v>103.0448182005342</v>
      </c>
      <c r="D26" s="127">
        <v>100.3603930049688</v>
      </c>
      <c r="E26" s="127">
        <v>82.79119813327947</v>
      </c>
      <c r="F26" s="127">
        <f>'[1]Output'!H24</f>
        <v>103.8373041964893</v>
      </c>
    </row>
    <row r="27" spans="1:6" ht="16.5" customHeight="1">
      <c r="A27" s="49">
        <f t="shared" si="0"/>
        <v>14</v>
      </c>
      <c r="B27" s="62" t="s">
        <v>58</v>
      </c>
      <c r="C27" s="127">
        <v>140.7873704938009</v>
      </c>
      <c r="D27" s="127">
        <v>90.71653289288078</v>
      </c>
      <c r="E27" s="127">
        <v>109.3599259905491</v>
      </c>
      <c r="F27" s="127">
        <f>'[1]Output'!H25</f>
        <v>112.7895789608881</v>
      </c>
    </row>
    <row r="28" spans="1:6" ht="16.5" customHeight="1">
      <c r="A28" s="49">
        <f t="shared" si="0"/>
        <v>15</v>
      </c>
      <c r="B28" s="62" t="s">
        <v>59</v>
      </c>
      <c r="C28" s="127">
        <f aca="true" t="shared" si="1" ref="C28:F29">C11</f>
        <v>104.9090654717504</v>
      </c>
      <c r="D28" s="127">
        <f t="shared" si="1"/>
        <v>82.83783962187505</v>
      </c>
      <c r="E28" s="127">
        <f t="shared" si="1"/>
        <v>83.73682808478074</v>
      </c>
      <c r="F28" s="127">
        <f t="shared" si="1"/>
        <v>89.0513134491743</v>
      </c>
    </row>
    <row r="29" spans="1:6" ht="16.5" customHeight="1">
      <c r="A29" s="50">
        <f t="shared" si="0"/>
        <v>16</v>
      </c>
      <c r="B29" s="63" t="s">
        <v>60</v>
      </c>
      <c r="C29" s="128">
        <f t="shared" si="1"/>
        <v>109.1869483819203</v>
      </c>
      <c r="D29" s="128">
        <f t="shared" si="1"/>
        <v>100.7470912431108</v>
      </c>
      <c r="E29" s="128">
        <f t="shared" si="1"/>
        <v>103.6803629947063</v>
      </c>
      <c r="F29" s="128">
        <f t="shared" si="1"/>
        <v>106.9113907543848</v>
      </c>
    </row>
  </sheetData>
  <sheetProtection/>
  <mergeCells count="5">
    <mergeCell ref="A4:A5"/>
    <mergeCell ref="B4:B5"/>
    <mergeCell ref="C4:C5"/>
    <mergeCell ref="D4:E4"/>
    <mergeCell ref="F4:F5"/>
  </mergeCells>
  <printOptions/>
  <pageMargins left="0.93" right="0.16" top="0.36" bottom="0.4" header="0.17" footer="0.16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2">
      <pane xSplit="2" ySplit="5" topLeftCell="C16" activePane="bottomRight" state="frozen"/>
      <selection pane="topLeft" activeCell="A2" sqref="A2"/>
      <selection pane="topRight" activeCell="C2" sqref="C2"/>
      <selection pane="bottomLeft" activeCell="A7" sqref="A7"/>
      <selection pane="bottomRight" activeCell="A6" sqref="A6"/>
    </sheetView>
  </sheetViews>
  <sheetFormatPr defaultColWidth="8.72265625" defaultRowHeight="20.25" customHeight="1"/>
  <cols>
    <col min="1" max="1" width="3.99609375" style="40" bestFit="1" customWidth="1"/>
    <col min="2" max="2" width="37.453125" style="40" customWidth="1"/>
    <col min="3" max="5" width="11.36328125" style="40" customWidth="1"/>
    <col min="6" max="7" width="11.18359375" style="40" customWidth="1"/>
    <col min="8" max="10" width="7.8125" style="40" customWidth="1"/>
    <col min="11" max="16384" width="8.90625" style="40" customWidth="1"/>
  </cols>
  <sheetData>
    <row r="1" ht="15" customHeight="1">
      <c r="B1" s="41" t="s">
        <v>7</v>
      </c>
    </row>
    <row r="2" spans="2:9" ht="29.25" customHeight="1">
      <c r="B2" s="42" t="s">
        <v>196</v>
      </c>
      <c r="C2" s="43"/>
      <c r="D2" s="43"/>
      <c r="E2" s="43"/>
      <c r="F2" s="43"/>
      <c r="G2" s="43"/>
      <c r="H2" s="44"/>
      <c r="I2" s="44"/>
    </row>
    <row r="3" spans="8:9" ht="14.25" customHeight="1">
      <c r="H3" s="53" t="s">
        <v>66</v>
      </c>
      <c r="I3" s="53"/>
    </row>
    <row r="4" spans="1:10" ht="15.75" customHeight="1">
      <c r="A4" s="177" t="s">
        <v>39</v>
      </c>
      <c r="B4" s="177" t="s">
        <v>40</v>
      </c>
      <c r="C4" s="185" t="s">
        <v>216</v>
      </c>
      <c r="D4" s="186"/>
      <c r="E4" s="187"/>
      <c r="F4" s="185" t="s">
        <v>214</v>
      </c>
      <c r="G4" s="187"/>
      <c r="H4" s="182" t="s">
        <v>9</v>
      </c>
      <c r="I4" s="183"/>
      <c r="J4" s="184"/>
    </row>
    <row r="5" spans="1:10" ht="38.25">
      <c r="A5" s="178"/>
      <c r="B5" s="178"/>
      <c r="C5" s="46" t="s">
        <v>219</v>
      </c>
      <c r="D5" s="46" t="s">
        <v>218</v>
      </c>
      <c r="E5" s="122" t="s">
        <v>217</v>
      </c>
      <c r="F5" s="123" t="s">
        <v>215</v>
      </c>
      <c r="G5" s="121" t="s">
        <v>220</v>
      </c>
      <c r="H5" s="85" t="s">
        <v>200</v>
      </c>
      <c r="I5" s="85" t="s">
        <v>199</v>
      </c>
      <c r="J5" s="85" t="s">
        <v>221</v>
      </c>
    </row>
    <row r="6" spans="1:10" ht="15.75">
      <c r="A6" s="54" t="s">
        <v>10</v>
      </c>
      <c r="B6" s="54" t="s">
        <v>11</v>
      </c>
      <c r="C6" s="55">
        <v>1</v>
      </c>
      <c r="D6" s="55">
        <v>2</v>
      </c>
      <c r="E6" s="55">
        <v>3</v>
      </c>
      <c r="F6" s="55">
        <v>4</v>
      </c>
      <c r="G6" s="55">
        <v>5</v>
      </c>
      <c r="H6" s="56">
        <v>6</v>
      </c>
      <c r="I6" s="56">
        <v>7</v>
      </c>
      <c r="J6" s="56">
        <v>8</v>
      </c>
    </row>
    <row r="7" spans="1:10" ht="42" customHeight="1">
      <c r="A7" s="57" t="s">
        <v>41</v>
      </c>
      <c r="B7" s="58" t="s">
        <v>67</v>
      </c>
      <c r="C7" s="118">
        <f>SUM(C8:C11)</f>
        <v>26899.171</v>
      </c>
      <c r="D7" s="118">
        <f>SUM(D8:D11)</f>
        <v>28420.139</v>
      </c>
      <c r="E7" s="118">
        <f>SUM(E8:E11)</f>
        <v>106066.173</v>
      </c>
      <c r="F7" s="118">
        <f>SUM(F8:F11)</f>
        <v>27527.836</v>
      </c>
      <c r="G7" s="118">
        <f>SUM(G8:G11)</f>
        <v>98874.268</v>
      </c>
      <c r="H7" s="129">
        <f>D7/C7*100</f>
        <v>105.65433038810006</v>
      </c>
      <c r="I7" s="129">
        <f>D7/F7*100</f>
        <v>103.24145711998575</v>
      </c>
      <c r="J7" s="129">
        <f>E7/G7*100</f>
        <v>107.27378836321702</v>
      </c>
    </row>
    <row r="8" spans="1:10" ht="29.25" customHeight="1">
      <c r="A8" s="49">
        <v>1</v>
      </c>
      <c r="B8" s="9" t="s">
        <v>68</v>
      </c>
      <c r="C8" s="120">
        <f>'[2]GTSX-GIASS-IN'!C13/1000</f>
        <v>81.332</v>
      </c>
      <c r="D8" s="120">
        <f>'[2]GTSX-GIASS-IN'!D13/1000</f>
        <v>79.353</v>
      </c>
      <c r="E8" s="120">
        <f>'[2]GTSX-GIASS-IN'!E13/1000</f>
        <v>262.986</v>
      </c>
      <c r="F8" s="120">
        <f>'[2]GTSX-GIASS-IN'!F13/1000</f>
        <v>88.979</v>
      </c>
      <c r="G8" s="120">
        <f>'[2]GTSX-GIASS-IN'!G13/1000</f>
        <v>272.513</v>
      </c>
      <c r="H8" s="130">
        <f aca="true" t="shared" si="0" ref="H8:H16">D8/C8*100</f>
        <v>97.56676338956376</v>
      </c>
      <c r="I8" s="130">
        <f aca="true" t="shared" si="1" ref="I8:I16">D8/F8*100</f>
        <v>89.18171703435641</v>
      </c>
      <c r="J8" s="130">
        <f aca="true" t="shared" si="2" ref="J8:J16">E8/G8*100</f>
        <v>96.50401999170683</v>
      </c>
    </row>
    <row r="9" spans="1:10" ht="29.25" customHeight="1">
      <c r="A9" s="49">
        <v>2</v>
      </c>
      <c r="B9" s="9" t="s">
        <v>69</v>
      </c>
      <c r="C9" s="120">
        <f>'[2]GTSX-GIASS-IN'!C14/1000</f>
        <v>26447.726</v>
      </c>
      <c r="D9" s="120">
        <f>'[2]GTSX-GIASS-IN'!D14/1000</f>
        <v>28201.28</v>
      </c>
      <c r="E9" s="120">
        <f>'[2]GTSX-GIASS-IN'!E14/1000</f>
        <v>104864.438</v>
      </c>
      <c r="F9" s="120">
        <f>'[2]GTSX-GIASS-IN'!F14/1000</f>
        <v>26988.58</v>
      </c>
      <c r="G9" s="120">
        <f>'[2]GTSX-GIASS-IN'!G14/1000</f>
        <v>97196.318</v>
      </c>
      <c r="H9" s="130">
        <f t="shared" si="0"/>
        <v>106.6302637890305</v>
      </c>
      <c r="I9" s="130">
        <f t="shared" si="1"/>
        <v>104.49338201565253</v>
      </c>
      <c r="J9" s="130">
        <f t="shared" si="2"/>
        <v>107.8893111979818</v>
      </c>
    </row>
    <row r="10" spans="1:10" ht="29.25" customHeight="1">
      <c r="A10" s="49">
        <v>3</v>
      </c>
      <c r="B10" s="9" t="s">
        <v>70</v>
      </c>
      <c r="C10" s="120">
        <f>'[2]GTSX-GIASS-IN'!C15/1000</f>
        <v>324.77</v>
      </c>
      <c r="D10" s="120">
        <f>'[2]GTSX-GIASS-IN'!D15/1000</f>
        <v>93.466</v>
      </c>
      <c r="E10" s="120">
        <f>'[2]GTSX-GIASS-IN'!E15/1000</f>
        <v>771.265</v>
      </c>
      <c r="F10" s="120">
        <f>'[2]GTSX-GIASS-IN'!F15/1000</f>
        <v>401.514</v>
      </c>
      <c r="G10" s="120">
        <f>'[2]GTSX-GIASS-IN'!G15/1000</f>
        <v>1257.662</v>
      </c>
      <c r="H10" s="130">
        <f t="shared" si="0"/>
        <v>28.779136003941254</v>
      </c>
      <c r="I10" s="130">
        <f t="shared" si="1"/>
        <v>23.278391288971243</v>
      </c>
      <c r="J10" s="130">
        <f t="shared" si="2"/>
        <v>61.325300438432585</v>
      </c>
    </row>
    <row r="11" spans="1:10" ht="29.25" customHeight="1">
      <c r="A11" s="49">
        <v>4</v>
      </c>
      <c r="B11" s="61" t="s">
        <v>71</v>
      </c>
      <c r="C11" s="120">
        <f>'[2]GTSX-GIASS-IN'!C16/1000</f>
        <v>45.343</v>
      </c>
      <c r="D11" s="120">
        <f>'[2]GTSX-GIASS-IN'!D16/1000</f>
        <v>46.04</v>
      </c>
      <c r="E11" s="120">
        <f>'[2]GTSX-GIASS-IN'!E16/1000</f>
        <v>167.484</v>
      </c>
      <c r="F11" s="120">
        <f>'[2]GTSX-GIASS-IN'!F16/1000</f>
        <v>48.763</v>
      </c>
      <c r="G11" s="120">
        <f>'[2]GTSX-GIASS-IN'!G16/1000</f>
        <v>147.775</v>
      </c>
      <c r="H11" s="130">
        <f t="shared" si="0"/>
        <v>101.53717222062942</v>
      </c>
      <c r="I11" s="130">
        <f t="shared" si="1"/>
        <v>94.41584808153723</v>
      </c>
      <c r="J11" s="130">
        <f t="shared" si="2"/>
        <v>113.33716799187954</v>
      </c>
    </row>
    <row r="12" spans="1:10" ht="42" customHeight="1">
      <c r="A12" s="48" t="s">
        <v>41</v>
      </c>
      <c r="B12" s="64" t="s">
        <v>72</v>
      </c>
      <c r="C12" s="119">
        <f>SUM(C13:C16)</f>
        <v>33652.19499999999</v>
      </c>
      <c r="D12" s="119">
        <f>SUM(D13:D16)</f>
        <v>35517.359000000004</v>
      </c>
      <c r="E12" s="119">
        <f>SUM(E13:E16)</f>
        <v>132897.43000000002</v>
      </c>
      <c r="F12" s="119">
        <f>SUM(F13:F16)</f>
        <v>33652.259000000005</v>
      </c>
      <c r="G12" s="119">
        <f>SUM(G13:G16)</f>
        <v>120327.49399999999</v>
      </c>
      <c r="H12" s="131">
        <f t="shared" si="0"/>
        <v>105.54247352958703</v>
      </c>
      <c r="I12" s="131">
        <f t="shared" si="1"/>
        <v>105.54227280849109</v>
      </c>
      <c r="J12" s="131">
        <f t="shared" si="2"/>
        <v>110.44643712101245</v>
      </c>
    </row>
    <row r="13" spans="1:10" ht="29.25" customHeight="1">
      <c r="A13" s="49">
        <v>1</v>
      </c>
      <c r="B13" s="61" t="s">
        <v>68</v>
      </c>
      <c r="C13" s="120">
        <f>'[2]GTSX- GIA TT-in'!C13/1000</f>
        <v>145.698</v>
      </c>
      <c r="D13" s="120">
        <f>'[2]GTSX- GIA TT-in'!D13/1000</f>
        <v>142.152</v>
      </c>
      <c r="E13" s="120">
        <f>'[2]GTSX- GIA TT-in'!E13/1000</f>
        <v>468.105</v>
      </c>
      <c r="F13" s="120">
        <f>'[2]GTSX- GIA TT-in'!F13/1000</f>
        <v>135.141</v>
      </c>
      <c r="G13" s="120">
        <f>'[2]GTSX- GIA TT-in'!G13/1000</f>
        <v>414.305</v>
      </c>
      <c r="H13" s="130">
        <f t="shared" si="0"/>
        <v>97.56619857513485</v>
      </c>
      <c r="I13" s="130">
        <f t="shared" si="1"/>
        <v>105.18791484449575</v>
      </c>
      <c r="J13" s="130">
        <f t="shared" si="2"/>
        <v>112.9856023943713</v>
      </c>
    </row>
    <row r="14" spans="1:10" ht="29.25" customHeight="1">
      <c r="A14" s="49">
        <f>A13+1</f>
        <v>2</v>
      </c>
      <c r="B14" s="61" t="s">
        <v>69</v>
      </c>
      <c r="C14" s="120">
        <f>'[2]GTSX- GIA TT-in'!C14/1000</f>
        <v>32996.183</v>
      </c>
      <c r="D14" s="120">
        <f>'[2]GTSX- GIA TT-in'!D14/1000</f>
        <v>35183.917</v>
      </c>
      <c r="E14" s="120">
        <f>'[2]GTSX- GIA TT-in'!E14/1000</f>
        <v>131149.954</v>
      </c>
      <c r="F14" s="120">
        <f>'[2]GTSX- GIA TT-in'!F14/1000</f>
        <v>32982.743</v>
      </c>
      <c r="G14" s="120">
        <f>'[2]GTSX- GIA TT-in'!G14/1000</f>
        <v>118262.141</v>
      </c>
      <c r="H14" s="130">
        <f t="shared" si="0"/>
        <v>106.63026387021797</v>
      </c>
      <c r="I14" s="130">
        <f t="shared" si="1"/>
        <v>106.67371419047834</v>
      </c>
      <c r="J14" s="130">
        <f t="shared" si="2"/>
        <v>110.8976658895428</v>
      </c>
    </row>
    <row r="15" spans="1:10" ht="29.25" customHeight="1">
      <c r="A15" s="49">
        <f>A14+1</f>
        <v>3</v>
      </c>
      <c r="B15" s="61" t="s">
        <v>70</v>
      </c>
      <c r="C15" s="120">
        <f>'[2]GTSX- GIA TT-in'!C15/1000</f>
        <v>449.255</v>
      </c>
      <c r="D15" s="120">
        <f>'[2]GTSX- GIA TT-in'!D15/1000</f>
        <v>129.292</v>
      </c>
      <c r="E15" s="120">
        <f>'[2]GTSX- GIA TT-in'!E15/1000</f>
        <v>1054.005</v>
      </c>
      <c r="F15" s="120">
        <f>'[2]GTSX- GIA TT-in'!F15/1000</f>
        <v>472.3</v>
      </c>
      <c r="G15" s="120">
        <f>'[2]GTSX- GIA TT-in'!G15/1000</f>
        <v>1460.466</v>
      </c>
      <c r="H15" s="130">
        <f t="shared" si="0"/>
        <v>28.779201121857295</v>
      </c>
      <c r="I15" s="130">
        <f t="shared" si="1"/>
        <v>27.37497353377091</v>
      </c>
      <c r="J15" s="130">
        <f t="shared" si="2"/>
        <v>72.16908849641143</v>
      </c>
    </row>
    <row r="16" spans="1:10" ht="29.25" customHeight="1">
      <c r="A16" s="50">
        <v>4</v>
      </c>
      <c r="B16" s="65" t="s">
        <v>71</v>
      </c>
      <c r="C16" s="132">
        <f>'[2]GTSX- GIA TT-in'!C16/1000</f>
        <v>61.059</v>
      </c>
      <c r="D16" s="132">
        <f>'[2]GTSX- GIA TT-in'!D16/1000</f>
        <v>61.998</v>
      </c>
      <c r="E16" s="132">
        <f>'[2]GTSX- GIA TT-in'!E16/1000</f>
        <v>225.366</v>
      </c>
      <c r="F16" s="132">
        <f>'[2]GTSX- GIA TT-in'!F16/1000</f>
        <v>62.075</v>
      </c>
      <c r="G16" s="132">
        <f>'[2]GTSX- GIA TT-in'!G16/1000</f>
        <v>190.582</v>
      </c>
      <c r="H16" s="133">
        <f t="shared" si="0"/>
        <v>101.53785682700338</v>
      </c>
      <c r="I16" s="133">
        <f t="shared" si="1"/>
        <v>99.87595650422875</v>
      </c>
      <c r="J16" s="133">
        <f t="shared" si="2"/>
        <v>118.25146131324051</v>
      </c>
    </row>
  </sheetData>
  <sheetProtection/>
  <mergeCells count="5">
    <mergeCell ref="H4:J4"/>
    <mergeCell ref="A4:A5"/>
    <mergeCell ref="B4:B5"/>
    <mergeCell ref="C4:E4"/>
    <mergeCell ref="F4:G4"/>
  </mergeCells>
  <printOptions/>
  <pageMargins left="0.75" right="0.75" top="1" bottom="1" header="0.5" footer="0.5"/>
  <pageSetup orientation="portrait" paperSize="9"/>
  <ignoredErrors>
    <ignoredError sqref="C7:G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A1" sqref="A1"/>
    </sheetView>
  </sheetViews>
  <sheetFormatPr defaultColWidth="8.72265625" defaultRowHeight="16.5"/>
  <cols>
    <col min="1" max="1" width="3.99609375" style="0" bestFit="1" customWidth="1"/>
    <col min="2" max="2" width="39.6328125" style="0" customWidth="1"/>
    <col min="3" max="3" width="6.8125" style="0" bestFit="1" customWidth="1"/>
    <col min="4" max="4" width="12.0859375" style="0" bestFit="1" customWidth="1"/>
    <col min="5" max="6" width="10.99609375" style="0" bestFit="1" customWidth="1"/>
    <col min="7" max="8" width="7.90625" style="0" bestFit="1" customWidth="1"/>
  </cols>
  <sheetData>
    <row r="1" spans="1:6" ht="16.5">
      <c r="A1" s="40"/>
      <c r="B1" s="41" t="s">
        <v>7</v>
      </c>
      <c r="C1" s="41"/>
      <c r="D1" s="40"/>
      <c r="E1" s="40"/>
      <c r="F1" s="40"/>
    </row>
    <row r="2" spans="1:6" ht="18.75">
      <c r="A2" s="40"/>
      <c r="B2" s="42" t="s">
        <v>201</v>
      </c>
      <c r="C2" s="42"/>
      <c r="D2" s="43"/>
      <c r="E2" s="44"/>
      <c r="F2" s="44"/>
    </row>
    <row r="3" spans="1:6" ht="18.75">
      <c r="A3" s="40"/>
      <c r="B3" s="42"/>
      <c r="C3" s="42"/>
      <c r="D3" s="43"/>
      <c r="E3" s="44"/>
      <c r="F3" s="44"/>
    </row>
    <row r="4" spans="1:8" ht="16.5">
      <c r="A4" s="177" t="s">
        <v>39</v>
      </c>
      <c r="B4" s="177" t="s">
        <v>73</v>
      </c>
      <c r="C4" s="177" t="s">
        <v>38</v>
      </c>
      <c r="D4" s="189" t="s">
        <v>195</v>
      </c>
      <c r="E4" s="189" t="s">
        <v>197</v>
      </c>
      <c r="F4" s="177" t="s">
        <v>198</v>
      </c>
      <c r="G4" s="84" t="s">
        <v>9</v>
      </c>
      <c r="H4" s="84"/>
    </row>
    <row r="5" spans="1:8" ht="40.5" customHeight="1">
      <c r="A5" s="188"/>
      <c r="B5" s="188"/>
      <c r="C5" s="188"/>
      <c r="D5" s="189"/>
      <c r="E5" s="189"/>
      <c r="F5" s="179"/>
      <c r="G5" s="85" t="s">
        <v>202</v>
      </c>
      <c r="H5" s="85" t="s">
        <v>203</v>
      </c>
    </row>
    <row r="6" spans="1:8" ht="16.5">
      <c r="A6" s="56" t="s">
        <v>10</v>
      </c>
      <c r="B6" s="56" t="s">
        <v>11</v>
      </c>
      <c r="C6" s="56" t="s">
        <v>74</v>
      </c>
      <c r="D6" s="83">
        <v>1</v>
      </c>
      <c r="E6" s="83">
        <v>2</v>
      </c>
      <c r="F6" s="83">
        <v>4</v>
      </c>
      <c r="G6" s="83">
        <v>6</v>
      </c>
      <c r="H6" s="83">
        <v>7</v>
      </c>
    </row>
    <row r="7" spans="1:8" ht="16.5">
      <c r="A7" s="78">
        <v>1</v>
      </c>
      <c r="B7" s="79" t="s">
        <v>75</v>
      </c>
      <c r="C7" s="92" t="s">
        <v>183</v>
      </c>
      <c r="D7" s="86">
        <v>673056.947248848</v>
      </c>
      <c r="E7" s="86">
        <v>625000.002604167</v>
      </c>
      <c r="F7" s="86">
        <v>448958.335203993</v>
      </c>
      <c r="G7" s="86">
        <f>E7/D7*100</f>
        <v>92.85989917478513</v>
      </c>
      <c r="H7" s="87">
        <f>E7/F7*100</f>
        <v>139.21113689095134</v>
      </c>
    </row>
    <row r="8" spans="1:8" ht="16.5">
      <c r="A8" s="66">
        <f>A7+1</f>
        <v>2</v>
      </c>
      <c r="B8" s="67" t="s">
        <v>76</v>
      </c>
      <c r="C8" s="92" t="s">
        <v>183</v>
      </c>
      <c r="D8" s="88">
        <v>606347.531043483</v>
      </c>
      <c r="E8" s="88">
        <v>434644.255169766</v>
      </c>
      <c r="F8" s="88">
        <v>613622.235842258</v>
      </c>
      <c r="G8" s="88">
        <f aca="true" t="shared" si="0" ref="G8:G71">E8/D8*100</f>
        <v>71.68236579140888</v>
      </c>
      <c r="H8" s="89">
        <f aca="true" t="shared" si="1" ref="H8:H71">E8/F8*100</f>
        <v>70.83254644010304</v>
      </c>
    </row>
    <row r="9" spans="1:8" ht="16.5">
      <c r="A9" s="66">
        <f aca="true" t="shared" si="2" ref="A9:A72">A8+1</f>
        <v>3</v>
      </c>
      <c r="B9" s="68" t="s">
        <v>77</v>
      </c>
      <c r="C9" s="93" t="s">
        <v>78</v>
      </c>
      <c r="D9" s="88">
        <v>5470.5</v>
      </c>
      <c r="E9" s="88">
        <v>4300</v>
      </c>
      <c r="F9" s="88">
        <v>7150</v>
      </c>
      <c r="G9" s="88">
        <f t="shared" si="0"/>
        <v>78.60341833470432</v>
      </c>
      <c r="H9" s="89">
        <f t="shared" si="1"/>
        <v>60.13986013986013</v>
      </c>
    </row>
    <row r="10" spans="1:8" ht="18.75" customHeight="1">
      <c r="A10" s="66">
        <f t="shared" si="2"/>
        <v>4</v>
      </c>
      <c r="B10" s="68" t="s">
        <v>79</v>
      </c>
      <c r="C10" s="93" t="s">
        <v>78</v>
      </c>
      <c r="D10" s="88">
        <v>3466.68751382046</v>
      </c>
      <c r="E10" s="88">
        <v>3421.33840390129</v>
      </c>
      <c r="F10" s="88">
        <v>1721.25066093178</v>
      </c>
      <c r="G10" s="88">
        <f t="shared" si="0"/>
        <v>98.69186046511608</v>
      </c>
      <c r="H10" s="89">
        <f t="shared" si="1"/>
        <v>198.77049180327904</v>
      </c>
    </row>
    <row r="11" spans="1:8" ht="16.5">
      <c r="A11" s="66">
        <f t="shared" si="2"/>
        <v>5</v>
      </c>
      <c r="B11" s="68" t="s">
        <v>80</v>
      </c>
      <c r="C11" s="93" t="s">
        <v>78</v>
      </c>
      <c r="D11" s="88">
        <v>17966</v>
      </c>
      <c r="E11" s="88">
        <v>18517</v>
      </c>
      <c r="F11" s="88">
        <v>18089</v>
      </c>
      <c r="G11" s="88">
        <f t="shared" si="0"/>
        <v>103.06690415228765</v>
      </c>
      <c r="H11" s="89">
        <f t="shared" si="1"/>
        <v>102.3660788324396</v>
      </c>
    </row>
    <row r="12" spans="1:8" ht="16.5">
      <c r="A12" s="66">
        <f t="shared" si="2"/>
        <v>6</v>
      </c>
      <c r="B12" s="68" t="s">
        <v>81</v>
      </c>
      <c r="C12" s="93" t="s">
        <v>78</v>
      </c>
      <c r="D12" s="88">
        <v>170863</v>
      </c>
      <c r="E12" s="88">
        <v>164600</v>
      </c>
      <c r="F12" s="88">
        <v>152503</v>
      </c>
      <c r="G12" s="88">
        <f t="shared" si="0"/>
        <v>96.33449020560332</v>
      </c>
      <c r="H12" s="89">
        <f t="shared" si="1"/>
        <v>107.93230297108909</v>
      </c>
    </row>
    <row r="13" spans="1:8" ht="16.5">
      <c r="A13" s="66">
        <f t="shared" si="2"/>
        <v>7</v>
      </c>
      <c r="B13" s="67" t="s">
        <v>82</v>
      </c>
      <c r="C13" s="94" t="s">
        <v>78</v>
      </c>
      <c r="D13" s="88">
        <v>139098</v>
      </c>
      <c r="E13" s="88">
        <v>132400</v>
      </c>
      <c r="F13" s="88">
        <v>108537</v>
      </c>
      <c r="G13" s="88">
        <f t="shared" si="0"/>
        <v>95.18468993084012</v>
      </c>
      <c r="H13" s="89">
        <f t="shared" si="1"/>
        <v>121.98605083980578</v>
      </c>
    </row>
    <row r="14" spans="1:8" ht="16.5">
      <c r="A14" s="66">
        <f t="shared" si="2"/>
        <v>8</v>
      </c>
      <c r="B14" s="68" t="s">
        <v>83</v>
      </c>
      <c r="C14" s="93" t="s">
        <v>78</v>
      </c>
      <c r="D14" s="88">
        <v>40994</v>
      </c>
      <c r="E14" s="88">
        <v>36379</v>
      </c>
      <c r="F14" s="88">
        <v>33248.91</v>
      </c>
      <c r="G14" s="88">
        <f t="shared" si="0"/>
        <v>88.7422549641411</v>
      </c>
      <c r="H14" s="89">
        <f t="shared" si="1"/>
        <v>109.41411312430994</v>
      </c>
    </row>
    <row r="15" spans="1:8" ht="16.5">
      <c r="A15" s="66">
        <f t="shared" si="2"/>
        <v>9</v>
      </c>
      <c r="B15" s="68" t="s">
        <v>84</v>
      </c>
      <c r="C15" s="93" t="s">
        <v>78</v>
      </c>
      <c r="D15" s="88">
        <v>2068.70895212907</v>
      </c>
      <c r="E15" s="88">
        <v>1657.85877584718</v>
      </c>
      <c r="F15" s="88">
        <v>2215.69933777831</v>
      </c>
      <c r="G15" s="88">
        <f t="shared" si="0"/>
        <v>80.13977868375093</v>
      </c>
      <c r="H15" s="89">
        <f t="shared" si="1"/>
        <v>74.82327351821665</v>
      </c>
    </row>
    <row r="16" spans="1:8" ht="16.5">
      <c r="A16" s="66">
        <f t="shared" si="2"/>
        <v>10</v>
      </c>
      <c r="B16" s="68" t="s">
        <v>85</v>
      </c>
      <c r="C16" s="93" t="s">
        <v>78</v>
      </c>
      <c r="D16" s="88">
        <v>8090</v>
      </c>
      <c r="E16" s="88">
        <v>7912</v>
      </c>
      <c r="F16" s="88">
        <v>6387</v>
      </c>
      <c r="G16" s="88">
        <f t="shared" si="0"/>
        <v>97.79975278121137</v>
      </c>
      <c r="H16" s="89">
        <f t="shared" si="1"/>
        <v>123.8766243932989</v>
      </c>
    </row>
    <row r="17" spans="1:8" ht="16.5">
      <c r="A17" s="66">
        <f t="shared" si="2"/>
        <v>11</v>
      </c>
      <c r="B17" s="68" t="s">
        <v>86</v>
      </c>
      <c r="C17" s="93" t="s">
        <v>78</v>
      </c>
      <c r="D17" s="88">
        <v>23975</v>
      </c>
      <c r="E17" s="88">
        <v>24135</v>
      </c>
      <c r="F17" s="88">
        <v>20165</v>
      </c>
      <c r="G17" s="88">
        <f t="shared" si="0"/>
        <v>100.66736183524505</v>
      </c>
      <c r="H17" s="89">
        <f t="shared" si="1"/>
        <v>119.68757748574261</v>
      </c>
    </row>
    <row r="18" spans="1:8" ht="15" customHeight="1">
      <c r="A18" s="66">
        <f t="shared" si="2"/>
        <v>12</v>
      </c>
      <c r="B18" s="68" t="s">
        <v>87</v>
      </c>
      <c r="C18" s="93" t="s">
        <v>184</v>
      </c>
      <c r="D18" s="88">
        <v>7500</v>
      </c>
      <c r="E18" s="88">
        <v>5600</v>
      </c>
      <c r="F18" s="88">
        <v>4900</v>
      </c>
      <c r="G18" s="88">
        <f t="shared" si="0"/>
        <v>74.66666666666667</v>
      </c>
      <c r="H18" s="89">
        <f t="shared" si="1"/>
        <v>114.28571428571428</v>
      </c>
    </row>
    <row r="19" spans="1:8" ht="16.5">
      <c r="A19" s="66">
        <f t="shared" si="2"/>
        <v>13</v>
      </c>
      <c r="B19" s="68" t="s">
        <v>88</v>
      </c>
      <c r="C19" s="93" t="s">
        <v>184</v>
      </c>
      <c r="D19" s="88">
        <v>27</v>
      </c>
      <c r="E19" s="88">
        <v>25</v>
      </c>
      <c r="F19" s="88">
        <v>20</v>
      </c>
      <c r="G19" s="88">
        <f t="shared" si="0"/>
        <v>92.5925925925926</v>
      </c>
      <c r="H19" s="89">
        <f t="shared" si="1"/>
        <v>125</v>
      </c>
    </row>
    <row r="20" spans="1:8" ht="16.5">
      <c r="A20" s="66">
        <f t="shared" si="2"/>
        <v>14</v>
      </c>
      <c r="B20" s="68" t="s">
        <v>89</v>
      </c>
      <c r="C20" s="93" t="s">
        <v>184</v>
      </c>
      <c r="D20" s="88">
        <v>20774</v>
      </c>
      <c r="E20" s="88">
        <v>21175</v>
      </c>
      <c r="F20" s="88">
        <v>21108</v>
      </c>
      <c r="G20" s="88">
        <f t="shared" si="0"/>
        <v>101.93029748724368</v>
      </c>
      <c r="H20" s="89">
        <f t="shared" si="1"/>
        <v>100.3174151980292</v>
      </c>
    </row>
    <row r="21" spans="1:8" ht="29.25">
      <c r="A21" s="66">
        <f t="shared" si="2"/>
        <v>15</v>
      </c>
      <c r="B21" s="68" t="s">
        <v>90</v>
      </c>
      <c r="C21" s="93" t="s">
        <v>78</v>
      </c>
      <c r="D21" s="88">
        <v>206</v>
      </c>
      <c r="E21" s="88">
        <v>190</v>
      </c>
      <c r="F21" s="88">
        <v>176.07</v>
      </c>
      <c r="G21" s="88">
        <f t="shared" si="0"/>
        <v>92.23300970873787</v>
      </c>
      <c r="H21" s="89">
        <f t="shared" si="1"/>
        <v>107.91162605781793</v>
      </c>
    </row>
    <row r="22" spans="1:8" ht="29.25">
      <c r="A22" s="66">
        <f t="shared" si="2"/>
        <v>16</v>
      </c>
      <c r="B22" s="68" t="s">
        <v>91</v>
      </c>
      <c r="C22" s="93" t="s">
        <v>92</v>
      </c>
      <c r="D22" s="88">
        <v>0.154184549397582</v>
      </c>
      <c r="E22" s="88">
        <v>0.154184549397582</v>
      </c>
      <c r="F22" s="88">
        <v>0.16446351935742</v>
      </c>
      <c r="G22" s="88">
        <f t="shared" si="0"/>
        <v>100</v>
      </c>
      <c r="H22" s="89">
        <f t="shared" si="1"/>
        <v>93.75000000000044</v>
      </c>
    </row>
    <row r="23" spans="1:8" ht="16.5">
      <c r="A23" s="66">
        <f t="shared" si="2"/>
        <v>17</v>
      </c>
      <c r="B23" s="68" t="s">
        <v>93</v>
      </c>
      <c r="C23" s="93" t="s">
        <v>92</v>
      </c>
      <c r="D23" s="88">
        <v>66.1271676484052</v>
      </c>
      <c r="E23" s="88">
        <v>54.1040462577861</v>
      </c>
      <c r="F23" s="88">
        <v>54.1040462577861</v>
      </c>
      <c r="G23" s="88">
        <f t="shared" si="0"/>
        <v>81.81818181818186</v>
      </c>
      <c r="H23" s="89">
        <f t="shared" si="1"/>
        <v>100</v>
      </c>
    </row>
    <row r="24" spans="1:8" ht="29.25">
      <c r="A24" s="66">
        <f t="shared" si="2"/>
        <v>18</v>
      </c>
      <c r="B24" s="68" t="s">
        <v>94</v>
      </c>
      <c r="C24" s="93" t="s">
        <v>92</v>
      </c>
      <c r="D24" s="88">
        <v>948.666238722786</v>
      </c>
      <c r="E24" s="88">
        <v>898.062705432281</v>
      </c>
      <c r="F24" s="88">
        <v>877.961301891982</v>
      </c>
      <c r="G24" s="88">
        <f t="shared" si="0"/>
        <v>94.66582331857472</v>
      </c>
      <c r="H24" s="89">
        <f t="shared" si="1"/>
        <v>102.28955461897706</v>
      </c>
    </row>
    <row r="25" spans="1:8" ht="16.5">
      <c r="A25" s="66">
        <f t="shared" si="2"/>
        <v>19</v>
      </c>
      <c r="B25" s="69" t="s">
        <v>95</v>
      </c>
      <c r="C25" s="93" t="s">
        <v>92</v>
      </c>
      <c r="D25" s="88">
        <v>259.605848812037</v>
      </c>
      <c r="E25" s="88">
        <v>216.338207343364</v>
      </c>
      <c r="F25" s="88">
        <v>150.355054103638</v>
      </c>
      <c r="G25" s="88">
        <f t="shared" si="0"/>
        <v>83.33333333333327</v>
      </c>
      <c r="H25" s="89">
        <f t="shared" si="1"/>
        <v>143.8848920863309</v>
      </c>
    </row>
    <row r="26" spans="1:8" ht="29.25">
      <c r="A26" s="66">
        <f t="shared" si="2"/>
        <v>20</v>
      </c>
      <c r="B26" s="68" t="s">
        <v>96</v>
      </c>
      <c r="C26" s="93" t="s">
        <v>92</v>
      </c>
      <c r="D26" s="88">
        <v>506.62242001627</v>
      </c>
      <c r="E26" s="88">
        <v>424.099688887006</v>
      </c>
      <c r="F26" s="88">
        <v>620.245794997247</v>
      </c>
      <c r="G26" s="88">
        <f t="shared" si="0"/>
        <v>83.71119637251469</v>
      </c>
      <c r="H26" s="89">
        <f t="shared" si="1"/>
        <v>68.37606837606829</v>
      </c>
    </row>
    <row r="27" spans="1:8" ht="30.75" customHeight="1">
      <c r="A27" s="66">
        <f t="shared" si="2"/>
        <v>21</v>
      </c>
      <c r="B27" s="68" t="s">
        <v>97</v>
      </c>
      <c r="C27" s="93" t="s">
        <v>92</v>
      </c>
      <c r="D27" s="88">
        <v>896.264969417519</v>
      </c>
      <c r="E27" s="88">
        <v>769.362849898319</v>
      </c>
      <c r="F27" s="88">
        <v>856.014297150791</v>
      </c>
      <c r="G27" s="88">
        <f t="shared" si="0"/>
        <v>85.84100418410044</v>
      </c>
      <c r="H27" s="89">
        <f t="shared" si="1"/>
        <v>89.87733644859814</v>
      </c>
    </row>
    <row r="28" spans="1:8" ht="16.5">
      <c r="A28" s="66">
        <f t="shared" si="2"/>
        <v>22</v>
      </c>
      <c r="B28" s="69" t="s">
        <v>98</v>
      </c>
      <c r="C28" s="93" t="s">
        <v>92</v>
      </c>
      <c r="D28" s="88">
        <v>725</v>
      </c>
      <c r="E28" s="88">
        <v>840</v>
      </c>
      <c r="F28" s="88">
        <v>1064</v>
      </c>
      <c r="G28" s="88">
        <f t="shared" si="0"/>
        <v>115.86206896551725</v>
      </c>
      <c r="H28" s="89">
        <f t="shared" si="1"/>
        <v>78.94736842105263</v>
      </c>
    </row>
    <row r="29" spans="1:8" ht="16.5">
      <c r="A29" s="66">
        <f t="shared" si="2"/>
        <v>23</v>
      </c>
      <c r="B29" s="70" t="s">
        <v>99</v>
      </c>
      <c r="C29" s="93" t="s">
        <v>92</v>
      </c>
      <c r="D29" s="88">
        <v>1395</v>
      </c>
      <c r="E29" s="88">
        <v>1290</v>
      </c>
      <c r="F29" s="88">
        <v>1410</v>
      </c>
      <c r="G29" s="88">
        <f t="shared" si="0"/>
        <v>92.47311827956989</v>
      </c>
      <c r="H29" s="89">
        <f t="shared" si="1"/>
        <v>91.48936170212765</v>
      </c>
    </row>
    <row r="30" spans="1:8" ht="16.5">
      <c r="A30" s="66">
        <f t="shared" si="2"/>
        <v>24</v>
      </c>
      <c r="B30" s="71" t="s">
        <v>100</v>
      </c>
      <c r="C30" s="93" t="s">
        <v>92</v>
      </c>
      <c r="D30" s="88">
        <v>1056</v>
      </c>
      <c r="E30" s="88">
        <v>979</v>
      </c>
      <c r="F30" s="88">
        <v>928</v>
      </c>
      <c r="G30" s="88">
        <f t="shared" si="0"/>
        <v>92.70833333333334</v>
      </c>
      <c r="H30" s="89">
        <f t="shared" si="1"/>
        <v>105.49568965517241</v>
      </c>
    </row>
    <row r="31" spans="1:8" ht="16.5" customHeight="1">
      <c r="A31" s="66">
        <f t="shared" si="2"/>
        <v>25</v>
      </c>
      <c r="B31" s="70" t="s">
        <v>101</v>
      </c>
      <c r="C31" s="93" t="s">
        <v>92</v>
      </c>
      <c r="D31" s="88">
        <v>4038</v>
      </c>
      <c r="E31" s="88">
        <v>3750</v>
      </c>
      <c r="F31" s="88">
        <v>3240</v>
      </c>
      <c r="G31" s="88">
        <f t="shared" si="0"/>
        <v>92.86775631500743</v>
      </c>
      <c r="H31" s="89">
        <f t="shared" si="1"/>
        <v>115.74074074074075</v>
      </c>
    </row>
    <row r="32" spans="1:8" ht="16.5">
      <c r="A32" s="66">
        <f t="shared" si="2"/>
        <v>26</v>
      </c>
      <c r="B32" s="71" t="s">
        <v>102</v>
      </c>
      <c r="C32" s="93" t="s">
        <v>92</v>
      </c>
      <c r="D32" s="88">
        <v>116</v>
      </c>
      <c r="E32" s="88">
        <v>104</v>
      </c>
      <c r="F32" s="88">
        <v>101</v>
      </c>
      <c r="G32" s="88">
        <f t="shared" si="0"/>
        <v>89.65517241379311</v>
      </c>
      <c r="H32" s="89">
        <f t="shared" si="1"/>
        <v>102.97029702970298</v>
      </c>
    </row>
    <row r="33" spans="1:8" ht="16.5">
      <c r="A33" s="66">
        <f t="shared" si="2"/>
        <v>27</v>
      </c>
      <c r="B33" s="71" t="s">
        <v>103</v>
      </c>
      <c r="C33" s="93" t="s">
        <v>92</v>
      </c>
      <c r="D33" s="88">
        <v>11</v>
      </c>
      <c r="E33" s="88">
        <v>10</v>
      </c>
      <c r="F33" s="88">
        <v>11</v>
      </c>
      <c r="G33" s="88">
        <f t="shared" si="0"/>
        <v>90.9090909090909</v>
      </c>
      <c r="H33" s="89">
        <f t="shared" si="1"/>
        <v>90.9090909090909</v>
      </c>
    </row>
    <row r="34" spans="1:8" ht="16.5">
      <c r="A34" s="66">
        <f t="shared" si="2"/>
        <v>28</v>
      </c>
      <c r="B34" s="71" t="s">
        <v>104</v>
      </c>
      <c r="C34" s="93" t="s">
        <v>92</v>
      </c>
      <c r="D34" s="88">
        <v>2353</v>
      </c>
      <c r="E34" s="88">
        <v>2292</v>
      </c>
      <c r="F34" s="88">
        <v>2046.85</v>
      </c>
      <c r="G34" s="88">
        <f t="shared" si="0"/>
        <v>97.40756481087973</v>
      </c>
      <c r="H34" s="89">
        <f t="shared" si="1"/>
        <v>111.97694017636857</v>
      </c>
    </row>
    <row r="35" spans="1:8" ht="16.5">
      <c r="A35" s="66">
        <f t="shared" si="2"/>
        <v>29</v>
      </c>
      <c r="B35" s="71" t="s">
        <v>105</v>
      </c>
      <c r="C35" s="95" t="s">
        <v>106</v>
      </c>
      <c r="D35" s="88">
        <v>3256.5</v>
      </c>
      <c r="E35" s="88">
        <v>3190</v>
      </c>
      <c r="F35" s="88">
        <v>3504</v>
      </c>
      <c r="G35" s="88">
        <f t="shared" si="0"/>
        <v>97.95793029325964</v>
      </c>
      <c r="H35" s="89">
        <f t="shared" si="1"/>
        <v>91.03881278538812</v>
      </c>
    </row>
    <row r="36" spans="1:8" ht="16.5">
      <c r="A36" s="66">
        <f t="shared" si="2"/>
        <v>30</v>
      </c>
      <c r="B36" s="71" t="s">
        <v>107</v>
      </c>
      <c r="C36" s="95" t="s">
        <v>106</v>
      </c>
      <c r="D36" s="88">
        <v>1809</v>
      </c>
      <c r="E36" s="88">
        <v>1725</v>
      </c>
      <c r="F36" s="88">
        <v>1679</v>
      </c>
      <c r="G36" s="88">
        <f t="shared" si="0"/>
        <v>95.35655058043118</v>
      </c>
      <c r="H36" s="89">
        <f t="shared" si="1"/>
        <v>102.73972602739727</v>
      </c>
    </row>
    <row r="37" spans="1:8" ht="16.5">
      <c r="A37" s="66">
        <f t="shared" si="2"/>
        <v>31</v>
      </c>
      <c r="B37" s="71" t="s">
        <v>108</v>
      </c>
      <c r="C37" s="95" t="s">
        <v>106</v>
      </c>
      <c r="D37" s="88">
        <v>1250</v>
      </c>
      <c r="E37" s="88">
        <v>1130</v>
      </c>
      <c r="F37" s="88">
        <v>1190</v>
      </c>
      <c r="G37" s="88">
        <f t="shared" si="0"/>
        <v>90.4</v>
      </c>
      <c r="H37" s="89">
        <f t="shared" si="1"/>
        <v>94.9579831932773</v>
      </c>
    </row>
    <row r="38" spans="1:8" ht="16.5">
      <c r="A38" s="66">
        <f t="shared" si="2"/>
        <v>32</v>
      </c>
      <c r="B38" s="71" t="s">
        <v>109</v>
      </c>
      <c r="C38" s="95" t="s">
        <v>78</v>
      </c>
      <c r="D38" s="88">
        <v>1550</v>
      </c>
      <c r="E38" s="88">
        <v>1600</v>
      </c>
      <c r="F38" s="88"/>
      <c r="G38" s="88">
        <f t="shared" si="0"/>
        <v>103.2258064516129</v>
      </c>
      <c r="H38" s="89" t="e">
        <f t="shared" si="1"/>
        <v>#DIV/0!</v>
      </c>
    </row>
    <row r="39" spans="1:8" ht="16.5">
      <c r="A39" s="66">
        <f t="shared" si="2"/>
        <v>33</v>
      </c>
      <c r="B39" s="71" t="s">
        <v>110</v>
      </c>
      <c r="C39" s="95" t="s">
        <v>78</v>
      </c>
      <c r="D39" s="88">
        <v>869</v>
      </c>
      <c r="E39" s="88">
        <v>820</v>
      </c>
      <c r="F39" s="88">
        <v>2205</v>
      </c>
      <c r="G39" s="88">
        <f t="shared" si="0"/>
        <v>94.36133486766398</v>
      </c>
      <c r="H39" s="89">
        <f t="shared" si="1"/>
        <v>37.188208616780045</v>
      </c>
    </row>
    <row r="40" spans="1:8" ht="25.5">
      <c r="A40" s="66">
        <f t="shared" si="2"/>
        <v>34</v>
      </c>
      <c r="B40" s="71" t="s">
        <v>111</v>
      </c>
      <c r="C40" s="95" t="s">
        <v>186</v>
      </c>
      <c r="D40" s="88">
        <v>8500</v>
      </c>
      <c r="E40" s="88">
        <v>8100</v>
      </c>
      <c r="F40" s="88">
        <v>8500</v>
      </c>
      <c r="G40" s="88">
        <f t="shared" si="0"/>
        <v>95.29411764705881</v>
      </c>
      <c r="H40" s="89">
        <f t="shared" si="1"/>
        <v>95.29411764705881</v>
      </c>
    </row>
    <row r="41" spans="1:8" ht="28.5">
      <c r="A41" s="66">
        <f t="shared" si="2"/>
        <v>35</v>
      </c>
      <c r="B41" s="71" t="s">
        <v>112</v>
      </c>
      <c r="C41" s="95" t="s">
        <v>78</v>
      </c>
      <c r="D41" s="88">
        <v>12949</v>
      </c>
      <c r="E41" s="88">
        <v>18761</v>
      </c>
      <c r="F41" s="88">
        <v>13852</v>
      </c>
      <c r="G41" s="88">
        <f t="shared" si="0"/>
        <v>144.88377480886555</v>
      </c>
      <c r="H41" s="89">
        <f t="shared" si="1"/>
        <v>135.43892578689</v>
      </c>
    </row>
    <row r="42" spans="1:8" ht="16.5">
      <c r="A42" s="66">
        <f t="shared" si="2"/>
        <v>36</v>
      </c>
      <c r="B42" s="71" t="s">
        <v>113</v>
      </c>
      <c r="C42" s="95" t="s">
        <v>78</v>
      </c>
      <c r="D42" s="88">
        <v>351.082034158575</v>
      </c>
      <c r="E42" s="88">
        <v>351.082034158575</v>
      </c>
      <c r="F42" s="88">
        <v>176.821448256316</v>
      </c>
      <c r="G42" s="88">
        <f t="shared" si="0"/>
        <v>100</v>
      </c>
      <c r="H42" s="89">
        <f t="shared" si="1"/>
        <v>198.55172413793105</v>
      </c>
    </row>
    <row r="43" spans="1:8" ht="28.5">
      <c r="A43" s="66">
        <f t="shared" si="2"/>
        <v>37</v>
      </c>
      <c r="B43" s="71" t="s">
        <v>114</v>
      </c>
      <c r="C43" s="95" t="s">
        <v>78</v>
      </c>
      <c r="D43" s="88">
        <v>887.7</v>
      </c>
      <c r="E43" s="88">
        <v>890.7</v>
      </c>
      <c r="F43" s="88">
        <v>961</v>
      </c>
      <c r="G43" s="88">
        <f t="shared" si="0"/>
        <v>100.33795201081446</v>
      </c>
      <c r="H43" s="89">
        <f t="shared" si="1"/>
        <v>92.684703433923</v>
      </c>
    </row>
    <row r="44" spans="1:8" ht="28.5">
      <c r="A44" s="66">
        <f t="shared" si="2"/>
        <v>38</v>
      </c>
      <c r="B44" s="71" t="s">
        <v>115</v>
      </c>
      <c r="C44" s="95" t="s">
        <v>78</v>
      </c>
      <c r="D44" s="88">
        <v>841.5</v>
      </c>
      <c r="E44" s="88">
        <v>773.5</v>
      </c>
      <c r="F44" s="88">
        <v>584</v>
      </c>
      <c r="G44" s="88">
        <f t="shared" si="0"/>
        <v>91.91919191919192</v>
      </c>
      <c r="H44" s="89">
        <f t="shared" si="1"/>
        <v>132.4486301369863</v>
      </c>
    </row>
    <row r="45" spans="1:8" ht="16.5">
      <c r="A45" s="66">
        <f t="shared" si="2"/>
        <v>39</v>
      </c>
      <c r="B45" s="71" t="s">
        <v>116</v>
      </c>
      <c r="C45" s="95" t="s">
        <v>78</v>
      </c>
      <c r="D45" s="88">
        <v>7497</v>
      </c>
      <c r="E45" s="88">
        <v>6831</v>
      </c>
      <c r="F45" s="88">
        <v>3990.54</v>
      </c>
      <c r="G45" s="88">
        <f t="shared" si="0"/>
        <v>91.11644657863145</v>
      </c>
      <c r="H45" s="89">
        <f t="shared" si="1"/>
        <v>171.1798403223624</v>
      </c>
    </row>
    <row r="46" spans="1:8" ht="16.5">
      <c r="A46" s="66">
        <f t="shared" si="2"/>
        <v>40</v>
      </c>
      <c r="B46" s="71" t="s">
        <v>117</v>
      </c>
      <c r="C46" s="95" t="s">
        <v>78</v>
      </c>
      <c r="D46" s="88">
        <v>1517.73</v>
      </c>
      <c r="E46" s="88">
        <v>1278</v>
      </c>
      <c r="F46" s="88">
        <v>1362.7</v>
      </c>
      <c r="G46" s="88">
        <f t="shared" si="0"/>
        <v>84.20470044078986</v>
      </c>
      <c r="H46" s="89">
        <f t="shared" si="1"/>
        <v>93.784398620386</v>
      </c>
    </row>
    <row r="47" spans="1:8" ht="28.5">
      <c r="A47" s="66">
        <f t="shared" si="2"/>
        <v>41</v>
      </c>
      <c r="B47" s="71" t="s">
        <v>118</v>
      </c>
      <c r="C47" s="95" t="s">
        <v>78</v>
      </c>
      <c r="D47" s="88">
        <v>580</v>
      </c>
      <c r="E47" s="88">
        <v>520</v>
      </c>
      <c r="F47" s="88">
        <v>670</v>
      </c>
      <c r="G47" s="88">
        <f t="shared" si="0"/>
        <v>89.65517241379311</v>
      </c>
      <c r="H47" s="89">
        <f t="shared" si="1"/>
        <v>77.61194029850746</v>
      </c>
    </row>
    <row r="48" spans="1:8" ht="16.5">
      <c r="A48" s="66">
        <f t="shared" si="2"/>
        <v>42</v>
      </c>
      <c r="B48" s="71" t="s">
        <v>119</v>
      </c>
      <c r="C48" s="95" t="s">
        <v>120</v>
      </c>
      <c r="D48" s="88">
        <v>108893</v>
      </c>
      <c r="E48" s="88">
        <v>50000</v>
      </c>
      <c r="F48" s="88">
        <v>68321</v>
      </c>
      <c r="G48" s="88">
        <f t="shared" si="0"/>
        <v>45.91663375974581</v>
      </c>
      <c r="H48" s="89">
        <f t="shared" si="1"/>
        <v>73.18394051609314</v>
      </c>
    </row>
    <row r="49" spans="1:8" ht="28.5">
      <c r="A49" s="66">
        <f t="shared" si="2"/>
        <v>43</v>
      </c>
      <c r="B49" s="71" t="s">
        <v>121</v>
      </c>
      <c r="C49" s="95" t="s">
        <v>120</v>
      </c>
      <c r="D49" s="88">
        <v>343956.950413463</v>
      </c>
      <c r="E49" s="88">
        <v>349687.057293397</v>
      </c>
      <c r="F49" s="88">
        <v>217142.986236545</v>
      </c>
      <c r="G49" s="88">
        <f t="shared" si="0"/>
        <v>101.66593722645989</v>
      </c>
      <c r="H49" s="89">
        <f t="shared" si="1"/>
        <v>161.03999643463732</v>
      </c>
    </row>
    <row r="50" spans="1:8" ht="16.5">
      <c r="A50" s="66">
        <f t="shared" si="2"/>
        <v>44</v>
      </c>
      <c r="B50" s="71" t="s">
        <v>122</v>
      </c>
      <c r="C50" s="95" t="s">
        <v>78</v>
      </c>
      <c r="D50" s="88">
        <v>10477.2833081794</v>
      </c>
      <c r="E50" s="88">
        <v>10003.1347223405</v>
      </c>
      <c r="F50" s="88">
        <v>8945.80338218909</v>
      </c>
      <c r="G50" s="88">
        <f t="shared" si="0"/>
        <v>95.47450830628257</v>
      </c>
      <c r="H50" s="89">
        <f t="shared" si="1"/>
        <v>111.81930001118216</v>
      </c>
    </row>
    <row r="51" spans="1:8" ht="28.5">
      <c r="A51" s="66">
        <f t="shared" si="2"/>
        <v>45</v>
      </c>
      <c r="B51" s="71" t="s">
        <v>123</v>
      </c>
      <c r="C51" s="95" t="s">
        <v>78</v>
      </c>
      <c r="D51" s="88">
        <v>997</v>
      </c>
      <c r="E51" s="88">
        <v>950</v>
      </c>
      <c r="F51" s="88">
        <v>659</v>
      </c>
      <c r="G51" s="88">
        <f t="shared" si="0"/>
        <v>95.28585757271816</v>
      </c>
      <c r="H51" s="89">
        <f t="shared" si="1"/>
        <v>144.15781487101668</v>
      </c>
    </row>
    <row r="52" spans="1:8" ht="28.5">
      <c r="A52" s="66">
        <f t="shared" si="2"/>
        <v>46</v>
      </c>
      <c r="B52" s="71" t="s">
        <v>124</v>
      </c>
      <c r="C52" s="95" t="s">
        <v>78</v>
      </c>
      <c r="D52" s="88">
        <v>3357</v>
      </c>
      <c r="E52" s="88">
        <v>2420</v>
      </c>
      <c r="F52" s="88">
        <v>1665</v>
      </c>
      <c r="G52" s="88">
        <f t="shared" si="0"/>
        <v>72.08817396484957</v>
      </c>
      <c r="H52" s="89">
        <f t="shared" si="1"/>
        <v>145.34534534534535</v>
      </c>
    </row>
    <row r="53" spans="1:8" ht="28.5">
      <c r="A53" s="66">
        <f t="shared" si="2"/>
        <v>47</v>
      </c>
      <c r="B53" s="71" t="s">
        <v>125</v>
      </c>
      <c r="C53" s="95" t="s">
        <v>78</v>
      </c>
      <c r="D53" s="88">
        <v>422.535213648086</v>
      </c>
      <c r="E53" s="88">
        <v>309.859156675263</v>
      </c>
      <c r="F53" s="88">
        <v>591.54929910732</v>
      </c>
      <c r="G53" s="88">
        <f t="shared" si="0"/>
        <v>73.33333333333331</v>
      </c>
      <c r="H53" s="89">
        <f t="shared" si="1"/>
        <v>52.38095238095241</v>
      </c>
    </row>
    <row r="54" spans="1:8" ht="16.5">
      <c r="A54" s="66">
        <f t="shared" si="2"/>
        <v>48</v>
      </c>
      <c r="B54" s="71" t="s">
        <v>126</v>
      </c>
      <c r="C54" s="95" t="s">
        <v>78</v>
      </c>
      <c r="D54" s="88">
        <v>276.5</v>
      </c>
      <c r="E54" s="88">
        <v>218.1</v>
      </c>
      <c r="F54" s="88">
        <v>162</v>
      </c>
      <c r="G54" s="88">
        <f t="shared" si="0"/>
        <v>78.87884267631104</v>
      </c>
      <c r="H54" s="89">
        <f t="shared" si="1"/>
        <v>134.62962962962962</v>
      </c>
    </row>
    <row r="55" spans="1:8" ht="16.5">
      <c r="A55" s="66">
        <f t="shared" si="2"/>
        <v>49</v>
      </c>
      <c r="B55" s="71" t="s">
        <v>127</v>
      </c>
      <c r="C55" s="95" t="s">
        <v>78</v>
      </c>
      <c r="D55" s="88">
        <v>6387</v>
      </c>
      <c r="E55" s="88">
        <v>6099</v>
      </c>
      <c r="F55" s="88">
        <v>5410</v>
      </c>
      <c r="G55" s="88">
        <f t="shared" si="0"/>
        <v>95.4908407703147</v>
      </c>
      <c r="H55" s="89">
        <f t="shared" si="1"/>
        <v>112.73567467652495</v>
      </c>
    </row>
    <row r="56" spans="1:8" ht="16.5">
      <c r="A56" s="66">
        <f t="shared" si="2"/>
        <v>50</v>
      </c>
      <c r="B56" s="71" t="s">
        <v>128</v>
      </c>
      <c r="C56" s="95" t="s">
        <v>78</v>
      </c>
      <c r="D56" s="88">
        <v>823</v>
      </c>
      <c r="E56" s="88">
        <v>1000</v>
      </c>
      <c r="F56" s="88">
        <v>1563</v>
      </c>
      <c r="G56" s="88">
        <f t="shared" si="0"/>
        <v>121.50668286755773</v>
      </c>
      <c r="H56" s="89">
        <f t="shared" si="1"/>
        <v>63.97952655150352</v>
      </c>
    </row>
    <row r="57" spans="1:8" ht="16.5">
      <c r="A57" s="66">
        <f t="shared" si="2"/>
        <v>51</v>
      </c>
      <c r="B57" s="71" t="s">
        <v>129</v>
      </c>
      <c r="C57" s="95" t="s">
        <v>78</v>
      </c>
      <c r="D57" s="88">
        <v>2671.05971421097</v>
      </c>
      <c r="E57" s="88">
        <v>2801.06262055595</v>
      </c>
      <c r="F57" s="88">
        <v>1449.73241021776</v>
      </c>
      <c r="G57" s="88">
        <f t="shared" si="0"/>
        <v>104.86709097716233</v>
      </c>
      <c r="H57" s="89">
        <f t="shared" si="1"/>
        <v>193.2123887700911</v>
      </c>
    </row>
    <row r="58" spans="1:8" ht="16.5">
      <c r="A58" s="66">
        <f t="shared" si="2"/>
        <v>52</v>
      </c>
      <c r="B58" s="71" t="s">
        <v>130</v>
      </c>
      <c r="C58" s="95" t="s">
        <v>78</v>
      </c>
      <c r="D58" s="88">
        <v>4232</v>
      </c>
      <c r="E58" s="88">
        <v>5035</v>
      </c>
      <c r="F58" s="88">
        <v>4710</v>
      </c>
      <c r="G58" s="88">
        <f t="shared" si="0"/>
        <v>118.97448015122873</v>
      </c>
      <c r="H58" s="89">
        <f t="shared" si="1"/>
        <v>106.90021231422506</v>
      </c>
    </row>
    <row r="59" spans="1:8" ht="16.5">
      <c r="A59" s="66">
        <f t="shared" si="2"/>
        <v>53</v>
      </c>
      <c r="B59" s="71" t="s">
        <v>131</v>
      </c>
      <c r="C59" s="95" t="s">
        <v>78</v>
      </c>
      <c r="D59" s="88">
        <v>1999.99691264844</v>
      </c>
      <c r="E59" s="88">
        <v>2060.91635883831</v>
      </c>
      <c r="F59" s="88">
        <v>2431.03073002957</v>
      </c>
      <c r="G59" s="88">
        <f t="shared" si="0"/>
        <v>103.04597701149443</v>
      </c>
      <c r="H59" s="89">
        <f t="shared" si="1"/>
        <v>84.77541371158405</v>
      </c>
    </row>
    <row r="60" spans="1:8" ht="28.5">
      <c r="A60" s="66">
        <f t="shared" si="2"/>
        <v>54</v>
      </c>
      <c r="B60" s="71" t="s">
        <v>132</v>
      </c>
      <c r="C60" s="93" t="s">
        <v>184</v>
      </c>
      <c r="D60" s="88">
        <v>834.209236770554</v>
      </c>
      <c r="E60" s="88">
        <v>928.118756114607</v>
      </c>
      <c r="F60" s="88">
        <v>1204.96889755747</v>
      </c>
      <c r="G60" s="88">
        <f t="shared" si="0"/>
        <v>111.2573099415204</v>
      </c>
      <c r="H60" s="89">
        <f t="shared" si="1"/>
        <v>77.02429149797545</v>
      </c>
    </row>
    <row r="61" spans="1:8" ht="25.5">
      <c r="A61" s="66">
        <f t="shared" si="2"/>
        <v>55</v>
      </c>
      <c r="B61" s="71" t="s">
        <v>133</v>
      </c>
      <c r="C61" s="95" t="s">
        <v>134</v>
      </c>
      <c r="D61" s="88">
        <v>744.008106942279</v>
      </c>
      <c r="E61" s="88">
        <v>674.360988461798</v>
      </c>
      <c r="F61" s="88">
        <v>5537.4986741068</v>
      </c>
      <c r="G61" s="88">
        <f t="shared" si="0"/>
        <v>90.63893016344721</v>
      </c>
      <c r="H61" s="89">
        <f t="shared" si="1"/>
        <v>12.178079456977436</v>
      </c>
    </row>
    <row r="62" spans="1:8" ht="28.5">
      <c r="A62" s="66">
        <f t="shared" si="2"/>
        <v>56</v>
      </c>
      <c r="B62" s="71" t="s">
        <v>135</v>
      </c>
      <c r="C62" s="95" t="s">
        <v>134</v>
      </c>
      <c r="D62" s="88">
        <v>43681.0428413531</v>
      </c>
      <c r="E62" s="88">
        <v>39897.8916892917</v>
      </c>
      <c r="F62" s="88">
        <v>19942.6350079145</v>
      </c>
      <c r="G62" s="88">
        <f t="shared" si="0"/>
        <v>91.33914644437044</v>
      </c>
      <c r="H62" s="89">
        <f t="shared" si="1"/>
        <v>200.0632898985399</v>
      </c>
    </row>
    <row r="63" spans="1:8" ht="16.5">
      <c r="A63" s="66">
        <f t="shared" si="2"/>
        <v>57</v>
      </c>
      <c r="B63" s="71" t="s">
        <v>136</v>
      </c>
      <c r="C63" s="95" t="s">
        <v>92</v>
      </c>
      <c r="D63" s="88">
        <v>8.83719344675641</v>
      </c>
      <c r="E63" s="88">
        <v>6.9767316684919</v>
      </c>
      <c r="F63" s="88">
        <v>7.3255682519165</v>
      </c>
      <c r="G63" s="88">
        <f t="shared" si="0"/>
        <v>78.9473684210526</v>
      </c>
      <c r="H63" s="89">
        <f t="shared" si="1"/>
        <v>95.23809523809518</v>
      </c>
    </row>
    <row r="64" spans="1:8" ht="28.5">
      <c r="A64" s="66">
        <f t="shared" si="2"/>
        <v>58</v>
      </c>
      <c r="B64" s="71" t="s">
        <v>137</v>
      </c>
      <c r="C64" s="95" t="s">
        <v>78</v>
      </c>
      <c r="D64" s="88">
        <v>6599.62263601827</v>
      </c>
      <c r="E64" s="88">
        <v>5851.43868152575</v>
      </c>
      <c r="F64" s="88">
        <v>10478.5763466092</v>
      </c>
      <c r="G64" s="88">
        <f t="shared" si="0"/>
        <v>88.66323128220678</v>
      </c>
      <c r="H64" s="89">
        <f t="shared" si="1"/>
        <v>55.84192439862537</v>
      </c>
    </row>
    <row r="65" spans="1:8" ht="16.5">
      <c r="A65" s="66">
        <f t="shared" si="2"/>
        <v>59</v>
      </c>
      <c r="B65" s="71" t="s">
        <v>138</v>
      </c>
      <c r="C65" s="95" t="s">
        <v>183</v>
      </c>
      <c r="D65" s="88">
        <v>9249</v>
      </c>
      <c r="E65" s="88">
        <v>9000</v>
      </c>
      <c r="F65" s="88">
        <v>7489</v>
      </c>
      <c r="G65" s="88">
        <f t="shared" si="0"/>
        <v>97.30781706130392</v>
      </c>
      <c r="H65" s="89">
        <f t="shared" si="1"/>
        <v>120.17625851248496</v>
      </c>
    </row>
    <row r="66" spans="1:8" ht="28.5">
      <c r="A66" s="66">
        <f t="shared" si="2"/>
        <v>60</v>
      </c>
      <c r="B66" s="71" t="s">
        <v>139</v>
      </c>
      <c r="C66" s="95" t="s">
        <v>78</v>
      </c>
      <c r="D66" s="88">
        <v>65405.6681041436</v>
      </c>
      <c r="E66" s="88">
        <v>69010.8085307248</v>
      </c>
      <c r="F66" s="88">
        <v>56182.2978886931</v>
      </c>
      <c r="G66" s="88">
        <f t="shared" si="0"/>
        <v>105.5119694226513</v>
      </c>
      <c r="H66" s="89">
        <f t="shared" si="1"/>
        <v>122.8337236533956</v>
      </c>
    </row>
    <row r="67" spans="1:8" ht="28.5">
      <c r="A67" s="66">
        <f t="shared" si="2"/>
        <v>61</v>
      </c>
      <c r="B67" s="71" t="s">
        <v>140</v>
      </c>
      <c r="C67" s="95" t="s">
        <v>92</v>
      </c>
      <c r="D67" s="88">
        <v>1.3</v>
      </c>
      <c r="E67" s="88">
        <v>1.2</v>
      </c>
      <c r="F67" s="88">
        <v>1.8</v>
      </c>
      <c r="G67" s="88">
        <f t="shared" si="0"/>
        <v>92.3076923076923</v>
      </c>
      <c r="H67" s="89">
        <f t="shared" si="1"/>
        <v>66.66666666666666</v>
      </c>
    </row>
    <row r="68" spans="1:8" ht="16.5">
      <c r="A68" s="66">
        <f t="shared" si="2"/>
        <v>62</v>
      </c>
      <c r="B68" s="71" t="s">
        <v>141</v>
      </c>
      <c r="C68" s="95" t="s">
        <v>78</v>
      </c>
      <c r="D68" s="88">
        <v>8889.5</v>
      </c>
      <c r="E68" s="88">
        <v>6353.8</v>
      </c>
      <c r="F68" s="88">
        <v>6231.4</v>
      </c>
      <c r="G68" s="88">
        <f t="shared" si="0"/>
        <v>71.47533607064514</v>
      </c>
      <c r="H68" s="89">
        <f t="shared" si="1"/>
        <v>101.96424559489041</v>
      </c>
    </row>
    <row r="69" spans="1:8" ht="28.5">
      <c r="A69" s="66">
        <f t="shared" si="2"/>
        <v>63</v>
      </c>
      <c r="B69" s="71" t="s">
        <v>142</v>
      </c>
      <c r="C69" s="95" t="s">
        <v>78</v>
      </c>
      <c r="D69" s="88">
        <v>90</v>
      </c>
      <c r="E69" s="88">
        <v>65</v>
      </c>
      <c r="F69" s="88">
        <v>70</v>
      </c>
      <c r="G69" s="88">
        <f t="shared" si="0"/>
        <v>72.22222222222221</v>
      </c>
      <c r="H69" s="89">
        <f t="shared" si="1"/>
        <v>92.85714285714286</v>
      </c>
    </row>
    <row r="70" spans="1:8" ht="16.5">
      <c r="A70" s="66">
        <f t="shared" si="2"/>
        <v>64</v>
      </c>
      <c r="B70" s="71" t="s">
        <v>143</v>
      </c>
      <c r="C70" s="95" t="s">
        <v>78</v>
      </c>
      <c r="D70" s="88">
        <v>16276.7758588875</v>
      </c>
      <c r="E70" s="88">
        <v>15737.9895499749</v>
      </c>
      <c r="F70" s="88">
        <v>15165.0965970425</v>
      </c>
      <c r="G70" s="88">
        <f t="shared" si="0"/>
        <v>96.68984623500599</v>
      </c>
      <c r="H70" s="89">
        <f t="shared" si="1"/>
        <v>103.77770724549242</v>
      </c>
    </row>
    <row r="71" spans="1:8" ht="36" customHeight="1">
      <c r="A71" s="66">
        <f t="shared" si="2"/>
        <v>65</v>
      </c>
      <c r="B71" s="71" t="s">
        <v>144</v>
      </c>
      <c r="C71" s="95" t="s">
        <v>78</v>
      </c>
      <c r="D71" s="88">
        <v>53.424680001886</v>
      </c>
      <c r="E71" s="88">
        <v>57.3972844122826</v>
      </c>
      <c r="F71" s="88">
        <v>57.6575584943431</v>
      </c>
      <c r="G71" s="88">
        <f t="shared" si="0"/>
        <v>107.43589743589735</v>
      </c>
      <c r="H71" s="89">
        <f t="shared" si="1"/>
        <v>99.54858636255638</v>
      </c>
    </row>
    <row r="72" spans="1:8" ht="16.5">
      <c r="A72" s="66">
        <f t="shared" si="2"/>
        <v>66</v>
      </c>
      <c r="B72" s="71" t="s">
        <v>145</v>
      </c>
      <c r="C72" s="95" t="s">
        <v>146</v>
      </c>
      <c r="D72" s="88">
        <v>106194.769158547</v>
      </c>
      <c r="E72" s="88">
        <v>62482.629196222</v>
      </c>
      <c r="F72" s="88">
        <v>58308.5876190987</v>
      </c>
      <c r="G72" s="88">
        <f aca="true" t="shared" si="3" ref="G72:G100">E72/D72*100</f>
        <v>58.83776544863193</v>
      </c>
      <c r="H72" s="89">
        <f aca="true" t="shared" si="4" ref="H72:H100">E72/F72*100</f>
        <v>107.1585365853659</v>
      </c>
    </row>
    <row r="73" spans="1:8" ht="16.5">
      <c r="A73" s="66">
        <f aca="true" t="shared" si="5" ref="A73:A100">A72+1</f>
        <v>67</v>
      </c>
      <c r="B73" s="71" t="s">
        <v>147</v>
      </c>
      <c r="C73" s="95" t="s">
        <v>78</v>
      </c>
      <c r="D73" s="88">
        <v>333</v>
      </c>
      <c r="E73" s="88">
        <v>320</v>
      </c>
      <c r="F73" s="88">
        <v>463.5</v>
      </c>
      <c r="G73" s="88">
        <f t="shared" si="3"/>
        <v>96.09609609609609</v>
      </c>
      <c r="H73" s="89">
        <f t="shared" si="4"/>
        <v>69.03991370010787</v>
      </c>
    </row>
    <row r="74" spans="1:8" ht="42.75">
      <c r="A74" s="66">
        <f t="shared" si="5"/>
        <v>68</v>
      </c>
      <c r="B74" s="71" t="s">
        <v>148</v>
      </c>
      <c r="C74" s="95" t="s">
        <v>78</v>
      </c>
      <c r="D74" s="88">
        <v>148.872222185004</v>
      </c>
      <c r="E74" s="88">
        <v>155.222222183417</v>
      </c>
      <c r="F74" s="88">
        <v>140.781851816656</v>
      </c>
      <c r="G74" s="88">
        <f t="shared" si="3"/>
        <v>104.26540284360222</v>
      </c>
      <c r="H74" s="89">
        <f t="shared" si="4"/>
        <v>110.25726695623175</v>
      </c>
    </row>
    <row r="75" spans="1:8" ht="28.5">
      <c r="A75" s="66">
        <f t="shared" si="5"/>
        <v>69</v>
      </c>
      <c r="B75" s="71" t="s">
        <v>149</v>
      </c>
      <c r="C75" s="95" t="s">
        <v>78</v>
      </c>
      <c r="D75" s="88">
        <v>256.2</v>
      </c>
      <c r="E75" s="88">
        <v>226</v>
      </c>
      <c r="F75" s="88">
        <v>243.5</v>
      </c>
      <c r="G75" s="88">
        <f t="shared" si="3"/>
        <v>88.21233411397347</v>
      </c>
      <c r="H75" s="89">
        <f t="shared" si="4"/>
        <v>92.81314168377823</v>
      </c>
    </row>
    <row r="76" spans="1:8" ht="42.75">
      <c r="A76" s="66">
        <f t="shared" si="5"/>
        <v>70</v>
      </c>
      <c r="B76" s="71" t="s">
        <v>150</v>
      </c>
      <c r="C76" s="95" t="s">
        <v>78</v>
      </c>
      <c r="D76" s="88">
        <v>7462.50575679016</v>
      </c>
      <c r="E76" s="88">
        <v>6803.57667704487</v>
      </c>
      <c r="F76" s="88">
        <v>7244.05320731724</v>
      </c>
      <c r="G76" s="88">
        <f t="shared" si="3"/>
        <v>91.17013639626705</v>
      </c>
      <c r="H76" s="89">
        <f t="shared" si="4"/>
        <v>93.91947411668038</v>
      </c>
    </row>
    <row r="77" spans="1:8" ht="28.5">
      <c r="A77" s="66">
        <f t="shared" si="5"/>
        <v>71</v>
      </c>
      <c r="B77" s="71" t="s">
        <v>151</v>
      </c>
      <c r="C77" s="95" t="s">
        <v>78</v>
      </c>
      <c r="D77" s="88">
        <v>3002.46556620452</v>
      </c>
      <c r="E77" s="88">
        <v>3086.41608368063</v>
      </c>
      <c r="F77" s="88">
        <v>2316.04662919395</v>
      </c>
      <c r="G77" s="88">
        <f t="shared" si="3"/>
        <v>102.79605263157883</v>
      </c>
      <c r="H77" s="89">
        <f t="shared" si="4"/>
        <v>133.26226012793146</v>
      </c>
    </row>
    <row r="78" spans="1:8" ht="28.5">
      <c r="A78" s="66">
        <f t="shared" si="5"/>
        <v>72</v>
      </c>
      <c r="B78" s="71" t="s">
        <v>152</v>
      </c>
      <c r="C78" s="95" t="s">
        <v>78</v>
      </c>
      <c r="D78" s="88">
        <v>394.443834700017</v>
      </c>
      <c r="E78" s="88">
        <v>343.055025249662</v>
      </c>
      <c r="F78" s="88">
        <v>820.832064463767</v>
      </c>
      <c r="G78" s="88">
        <f t="shared" si="3"/>
        <v>86.9718309859153</v>
      </c>
      <c r="H78" s="89">
        <f t="shared" si="4"/>
        <v>41.793570219966114</v>
      </c>
    </row>
    <row r="79" spans="1:8" ht="28.5">
      <c r="A79" s="66">
        <f t="shared" si="5"/>
        <v>73</v>
      </c>
      <c r="B79" s="71" t="s">
        <v>153</v>
      </c>
      <c r="C79" s="96" t="s">
        <v>182</v>
      </c>
      <c r="D79" s="88">
        <v>40594626</v>
      </c>
      <c r="E79" s="88">
        <v>40000000</v>
      </c>
      <c r="F79" s="88">
        <v>29162518</v>
      </c>
      <c r="G79" s="88">
        <f t="shared" si="3"/>
        <v>98.53521005465107</v>
      </c>
      <c r="H79" s="89">
        <f t="shared" si="4"/>
        <v>137.162367117956</v>
      </c>
    </row>
    <row r="80" spans="1:8" ht="28.5">
      <c r="A80" s="66">
        <f t="shared" si="5"/>
        <v>74</v>
      </c>
      <c r="B80" s="71" t="s">
        <v>154</v>
      </c>
      <c r="C80" s="96" t="s">
        <v>182</v>
      </c>
      <c r="D80" s="88">
        <v>1515.09995675979</v>
      </c>
      <c r="E80" s="88">
        <v>1182.65400627728</v>
      </c>
      <c r="F80" s="88">
        <v>1077.07995443487</v>
      </c>
      <c r="G80" s="88">
        <f t="shared" si="3"/>
        <v>78.05782060785727</v>
      </c>
      <c r="H80" s="89">
        <f t="shared" si="4"/>
        <v>109.80187695516099</v>
      </c>
    </row>
    <row r="81" spans="1:8" ht="30">
      <c r="A81" s="66">
        <f t="shared" si="5"/>
        <v>75</v>
      </c>
      <c r="B81" s="70" t="s">
        <v>155</v>
      </c>
      <c r="C81" s="95" t="s">
        <v>156</v>
      </c>
      <c r="D81" s="88">
        <v>40.4615392085207</v>
      </c>
      <c r="E81" s="88">
        <v>32.6153852175148</v>
      </c>
      <c r="F81" s="88">
        <v>41.5384623053255</v>
      </c>
      <c r="G81" s="88">
        <f t="shared" si="3"/>
        <v>80.60836501901144</v>
      </c>
      <c r="H81" s="89">
        <f t="shared" si="4"/>
        <v>78.51851851851842</v>
      </c>
    </row>
    <row r="82" spans="1:8" ht="25.5">
      <c r="A82" s="66">
        <f t="shared" si="5"/>
        <v>76</v>
      </c>
      <c r="B82" s="71" t="s">
        <v>157</v>
      </c>
      <c r="C82" s="95" t="s">
        <v>156</v>
      </c>
      <c r="D82" s="88">
        <v>567.565022728722</v>
      </c>
      <c r="E82" s="88">
        <v>574.321749189779</v>
      </c>
      <c r="F82" s="88">
        <v>495.943722241527</v>
      </c>
      <c r="G82" s="88">
        <f t="shared" si="3"/>
        <v>101.19047619047632</v>
      </c>
      <c r="H82" s="89">
        <f t="shared" si="4"/>
        <v>115.8038147138964</v>
      </c>
    </row>
    <row r="83" spans="1:8" ht="16.5">
      <c r="A83" s="66">
        <f t="shared" si="5"/>
        <v>77</v>
      </c>
      <c r="B83" s="71" t="s">
        <v>158</v>
      </c>
      <c r="C83" s="95" t="s">
        <v>78</v>
      </c>
      <c r="D83" s="88">
        <v>3752.05350957072</v>
      </c>
      <c r="E83" s="88">
        <v>3452.05361231041</v>
      </c>
      <c r="F83" s="88">
        <v>4021.91643085054</v>
      </c>
      <c r="G83" s="88">
        <f t="shared" si="3"/>
        <v>92.00438116100764</v>
      </c>
      <c r="H83" s="89">
        <f t="shared" si="4"/>
        <v>85.83106267029974</v>
      </c>
    </row>
    <row r="84" spans="1:8" ht="16.5">
      <c r="A84" s="66">
        <f t="shared" si="5"/>
        <v>78</v>
      </c>
      <c r="B84" s="71" t="s">
        <v>159</v>
      </c>
      <c r="C84" s="95" t="s">
        <v>78</v>
      </c>
      <c r="D84" s="88">
        <v>240</v>
      </c>
      <c r="E84" s="88">
        <v>210</v>
      </c>
      <c r="F84" s="88">
        <v>265</v>
      </c>
      <c r="G84" s="88">
        <f t="shared" si="3"/>
        <v>87.5</v>
      </c>
      <c r="H84" s="89">
        <f t="shared" si="4"/>
        <v>79.24528301886792</v>
      </c>
    </row>
    <row r="85" spans="1:8" ht="16.5">
      <c r="A85" s="66">
        <f t="shared" si="5"/>
        <v>79</v>
      </c>
      <c r="B85" s="71" t="s">
        <v>160</v>
      </c>
      <c r="C85" s="95" t="s">
        <v>92</v>
      </c>
      <c r="D85" s="88">
        <v>4785</v>
      </c>
      <c r="E85" s="88">
        <v>5000</v>
      </c>
      <c r="F85" s="88">
        <v>4455.91</v>
      </c>
      <c r="G85" s="88">
        <f t="shared" si="3"/>
        <v>104.4932079414838</v>
      </c>
      <c r="H85" s="89">
        <f t="shared" si="4"/>
        <v>112.21052489839339</v>
      </c>
    </row>
    <row r="86" spans="1:8" ht="28.5">
      <c r="A86" s="66">
        <f t="shared" si="5"/>
        <v>80</v>
      </c>
      <c r="B86" s="71" t="s">
        <v>161</v>
      </c>
      <c r="C86" s="95" t="s">
        <v>146</v>
      </c>
      <c r="D86" s="88">
        <v>61115.8523265134</v>
      </c>
      <c r="E86" s="88">
        <v>55157.9514624406</v>
      </c>
      <c r="F86" s="88">
        <v>65366.3830136381</v>
      </c>
      <c r="G86" s="88">
        <f t="shared" si="3"/>
        <v>90.25146400275574</v>
      </c>
      <c r="H86" s="89">
        <f t="shared" si="4"/>
        <v>84.382749847016</v>
      </c>
    </row>
    <row r="87" spans="1:8" ht="28.5">
      <c r="A87" s="66">
        <f t="shared" si="5"/>
        <v>81</v>
      </c>
      <c r="B87" s="71" t="s">
        <v>162</v>
      </c>
      <c r="C87" s="96" t="s">
        <v>182</v>
      </c>
      <c r="D87" s="88">
        <v>213.821389314593</v>
      </c>
      <c r="E87" s="88">
        <v>195.428151524091</v>
      </c>
      <c r="F87" s="88">
        <v>282.796031028978</v>
      </c>
      <c r="G87" s="88">
        <f t="shared" si="3"/>
        <v>91.39784946236588</v>
      </c>
      <c r="H87" s="89">
        <f t="shared" si="4"/>
        <v>69.10569105691074</v>
      </c>
    </row>
    <row r="88" spans="1:8" ht="28.5">
      <c r="A88" s="66">
        <f t="shared" si="5"/>
        <v>82</v>
      </c>
      <c r="B88" s="71" t="s">
        <v>163</v>
      </c>
      <c r="C88" s="95" t="s">
        <v>164</v>
      </c>
      <c r="D88" s="88">
        <v>26649.5027093195</v>
      </c>
      <c r="E88" s="88">
        <v>24990.6302047535</v>
      </c>
      <c r="F88" s="88">
        <v>35446.6196035912</v>
      </c>
      <c r="G88" s="88">
        <f t="shared" si="3"/>
        <v>93.77522153917761</v>
      </c>
      <c r="H88" s="89">
        <f t="shared" si="4"/>
        <v>70.50215361642447</v>
      </c>
    </row>
    <row r="89" spans="1:8" ht="28.5">
      <c r="A89" s="66">
        <f t="shared" si="5"/>
        <v>83</v>
      </c>
      <c r="B89" s="71" t="s">
        <v>165</v>
      </c>
      <c r="C89" s="95" t="s">
        <v>146</v>
      </c>
      <c r="D89" s="88">
        <v>438382</v>
      </c>
      <c r="E89" s="88">
        <v>328692</v>
      </c>
      <c r="F89" s="88">
        <v>675140</v>
      </c>
      <c r="G89" s="88">
        <f t="shared" si="3"/>
        <v>74.9784434579887</v>
      </c>
      <c r="H89" s="89">
        <f t="shared" si="4"/>
        <v>48.6850134786859</v>
      </c>
    </row>
    <row r="90" spans="1:8" ht="16.5">
      <c r="A90" s="66">
        <f t="shared" si="5"/>
        <v>84</v>
      </c>
      <c r="B90" s="71" t="s">
        <v>166</v>
      </c>
      <c r="C90" s="95" t="s">
        <v>146</v>
      </c>
      <c r="D90" s="88">
        <v>285912.963620108</v>
      </c>
      <c r="E90" s="88">
        <v>298701.274262104</v>
      </c>
      <c r="F90" s="88">
        <v>463892.169837394</v>
      </c>
      <c r="G90" s="88">
        <f t="shared" si="3"/>
        <v>104.4727984628874</v>
      </c>
      <c r="H90" s="89">
        <f t="shared" si="4"/>
        <v>64.39023843985261</v>
      </c>
    </row>
    <row r="91" spans="1:8" ht="16.5">
      <c r="A91" s="66">
        <f t="shared" si="5"/>
        <v>85</v>
      </c>
      <c r="B91" s="71" t="s">
        <v>167</v>
      </c>
      <c r="C91" s="95" t="s">
        <v>92</v>
      </c>
      <c r="D91" s="88">
        <v>18.9285590348721</v>
      </c>
      <c r="E91" s="88">
        <v>29.7618852749561</v>
      </c>
      <c r="F91" s="88">
        <v>40.7142590561399</v>
      </c>
      <c r="G91" s="88">
        <f t="shared" si="3"/>
        <v>157.23270440251554</v>
      </c>
      <c r="H91" s="89">
        <f t="shared" si="4"/>
        <v>73.09941520467844</v>
      </c>
    </row>
    <row r="92" spans="1:8" ht="16.5">
      <c r="A92" s="66">
        <f t="shared" si="5"/>
        <v>86</v>
      </c>
      <c r="B92" s="71" t="s">
        <v>168</v>
      </c>
      <c r="C92" s="95" t="s">
        <v>92</v>
      </c>
      <c r="D92" s="88">
        <v>2922</v>
      </c>
      <c r="E92" s="88">
        <v>2426</v>
      </c>
      <c r="F92" s="88">
        <v>1341.2</v>
      </c>
      <c r="G92" s="88">
        <f t="shared" si="3"/>
        <v>83.02532511978097</v>
      </c>
      <c r="H92" s="89">
        <f t="shared" si="4"/>
        <v>180.88279152997316</v>
      </c>
    </row>
    <row r="93" spans="1:8" ht="16.5">
      <c r="A93" s="66">
        <f t="shared" si="5"/>
        <v>87</v>
      </c>
      <c r="B93" s="71" t="s">
        <v>169</v>
      </c>
      <c r="C93" s="96" t="s">
        <v>182</v>
      </c>
      <c r="D93" s="88">
        <v>257651</v>
      </c>
      <c r="E93" s="88">
        <v>217204</v>
      </c>
      <c r="F93" s="88">
        <v>253883</v>
      </c>
      <c r="G93" s="88">
        <f t="shared" si="3"/>
        <v>84.30163282890422</v>
      </c>
      <c r="H93" s="89">
        <f t="shared" si="4"/>
        <v>85.55279400353706</v>
      </c>
    </row>
    <row r="94" spans="1:8" ht="16.5">
      <c r="A94" s="66">
        <f t="shared" si="5"/>
        <v>88</v>
      </c>
      <c r="B94" s="71" t="s">
        <v>170</v>
      </c>
      <c r="C94" s="96" t="s">
        <v>182</v>
      </c>
      <c r="D94" s="88">
        <v>162206</v>
      </c>
      <c r="E94" s="88">
        <v>123940</v>
      </c>
      <c r="F94" s="88">
        <v>159808</v>
      </c>
      <c r="G94" s="88">
        <f t="shared" si="3"/>
        <v>76.40901076409011</v>
      </c>
      <c r="H94" s="89">
        <f t="shared" si="4"/>
        <v>77.55556668001601</v>
      </c>
    </row>
    <row r="95" spans="1:8" ht="16.5">
      <c r="A95" s="66">
        <f t="shared" si="5"/>
        <v>89</v>
      </c>
      <c r="B95" s="71" t="s">
        <v>171</v>
      </c>
      <c r="C95" s="96" t="s">
        <v>182</v>
      </c>
      <c r="D95" s="88">
        <v>108621</v>
      </c>
      <c r="E95" s="88">
        <v>91611</v>
      </c>
      <c r="F95" s="88">
        <v>98194</v>
      </c>
      <c r="G95" s="88">
        <f t="shared" si="3"/>
        <v>84.3400447427293</v>
      </c>
      <c r="H95" s="89">
        <f t="shared" si="4"/>
        <v>93.29592439456586</v>
      </c>
    </row>
    <row r="96" spans="1:8" ht="16.5">
      <c r="A96" s="66">
        <f t="shared" si="5"/>
        <v>90</v>
      </c>
      <c r="B96" s="71" t="s">
        <v>172</v>
      </c>
      <c r="C96" s="96" t="s">
        <v>182</v>
      </c>
      <c r="D96" s="88">
        <v>122084</v>
      </c>
      <c r="E96" s="88">
        <v>98945</v>
      </c>
      <c r="F96" s="88">
        <v>64783</v>
      </c>
      <c r="G96" s="88">
        <f t="shared" si="3"/>
        <v>81.04665640051113</v>
      </c>
      <c r="H96" s="89">
        <f t="shared" si="4"/>
        <v>152.7329700693083</v>
      </c>
    </row>
    <row r="97" spans="1:8" ht="16.5">
      <c r="A97" s="66">
        <f t="shared" si="5"/>
        <v>91</v>
      </c>
      <c r="B97" s="71" t="s">
        <v>173</v>
      </c>
      <c r="C97" s="96" t="s">
        <v>182</v>
      </c>
      <c r="D97" s="88">
        <v>169847.630475119</v>
      </c>
      <c r="E97" s="88">
        <v>137981.05204334</v>
      </c>
      <c r="F97" s="88">
        <v>102229.25620747</v>
      </c>
      <c r="G97" s="88">
        <f t="shared" si="3"/>
        <v>81.23813776934196</v>
      </c>
      <c r="H97" s="89">
        <f t="shared" si="4"/>
        <v>134.97217642209313</v>
      </c>
    </row>
    <row r="98" spans="1:8" ht="25.5">
      <c r="A98" s="66">
        <f t="shared" si="5"/>
        <v>92</v>
      </c>
      <c r="B98" s="71" t="s">
        <v>174</v>
      </c>
      <c r="C98" s="95" t="s">
        <v>175</v>
      </c>
      <c r="D98" s="88">
        <v>284.83</v>
      </c>
      <c r="E98" s="88">
        <v>330</v>
      </c>
      <c r="F98" s="88">
        <v>411.17</v>
      </c>
      <c r="G98" s="88">
        <f t="shared" si="3"/>
        <v>115.85858231225643</v>
      </c>
      <c r="H98" s="89">
        <f t="shared" si="4"/>
        <v>80.25877374322056</v>
      </c>
    </row>
    <row r="99" spans="1:8" ht="25.5">
      <c r="A99" s="66">
        <f t="shared" si="5"/>
        <v>93</v>
      </c>
      <c r="B99" s="71" t="s">
        <v>176</v>
      </c>
      <c r="C99" s="95" t="s">
        <v>175</v>
      </c>
      <c r="D99" s="88">
        <v>733.979178944965</v>
      </c>
      <c r="E99" s="88">
        <v>729.989237768668</v>
      </c>
      <c r="F99" s="88">
        <v>688.349851658137</v>
      </c>
      <c r="G99" s="88">
        <f t="shared" si="3"/>
        <v>99.45639586370389</v>
      </c>
      <c r="H99" s="89">
        <f t="shared" si="4"/>
        <v>106.04916032308682</v>
      </c>
    </row>
    <row r="100" spans="1:8" ht="16.5">
      <c r="A100" s="72">
        <f t="shared" si="5"/>
        <v>94</v>
      </c>
      <c r="B100" s="73" t="s">
        <v>177</v>
      </c>
      <c r="C100" s="97" t="s">
        <v>185</v>
      </c>
      <c r="D100" s="90">
        <v>7952</v>
      </c>
      <c r="E100" s="90">
        <v>7870</v>
      </c>
      <c r="F100" s="90">
        <v>7820</v>
      </c>
      <c r="G100" s="90">
        <f t="shared" si="3"/>
        <v>98.96881287726357</v>
      </c>
      <c r="H100" s="91">
        <f t="shared" si="4"/>
        <v>100.63938618925832</v>
      </c>
    </row>
  </sheetData>
  <sheetProtection/>
  <mergeCells count="6">
    <mergeCell ref="A4:A5"/>
    <mergeCell ref="B4:B5"/>
    <mergeCell ref="C4:C5"/>
    <mergeCell ref="D4:D5"/>
    <mergeCell ref="E4:E5"/>
    <mergeCell ref="F4:F5"/>
  </mergeCells>
  <printOptions/>
  <pageMargins left="0.25" right="0.2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O24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0" sqref="B10"/>
    </sheetView>
  </sheetViews>
  <sheetFormatPr defaultColWidth="8.72265625" defaultRowHeight="16.5"/>
  <cols>
    <col min="1" max="1" width="29.6328125" style="0" customWidth="1"/>
    <col min="2" max="3" width="6.54296875" style="0" bestFit="1" customWidth="1"/>
    <col min="4" max="4" width="11.90625" style="74" customWidth="1"/>
    <col min="5" max="9" width="10.453125" style="0" customWidth="1"/>
    <col min="10" max="10" width="10.54296875" style="0" customWidth="1"/>
    <col min="11" max="11" width="10.8125" style="0" customWidth="1"/>
    <col min="12" max="12" width="6.453125" style="0" customWidth="1"/>
    <col min="13" max="13" width="6.36328125" style="0" customWidth="1"/>
    <col min="14" max="14" width="9.54296875" style="0" customWidth="1"/>
  </cols>
  <sheetData>
    <row r="1" ht="16.5">
      <c r="A1" s="31" t="s">
        <v>7</v>
      </c>
    </row>
    <row r="2" spans="1:14" ht="21" customHeight="1">
      <c r="A2" s="27" t="s">
        <v>204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0:13" ht="19.5" customHeight="1">
      <c r="J3" s="32"/>
      <c r="M3" s="37" t="s">
        <v>8</v>
      </c>
    </row>
    <row r="4" spans="1:14" s="32" customFormat="1" ht="16.5" customHeight="1">
      <c r="A4" s="193" t="s">
        <v>13</v>
      </c>
      <c r="B4" s="197" t="s">
        <v>179</v>
      </c>
      <c r="C4" s="198"/>
      <c r="D4" s="192" t="s">
        <v>195</v>
      </c>
      <c r="E4" s="192" t="s">
        <v>205</v>
      </c>
      <c r="F4" s="193" t="s">
        <v>210</v>
      </c>
      <c r="G4" s="174"/>
      <c r="H4" s="174"/>
      <c r="I4" s="174"/>
      <c r="J4" s="196" t="s">
        <v>209</v>
      </c>
      <c r="K4" s="24" t="s">
        <v>9</v>
      </c>
      <c r="L4" s="24"/>
      <c r="M4" s="24"/>
      <c r="N4" s="24"/>
    </row>
    <row r="5" spans="1:14" s="32" customFormat="1" ht="16.5" customHeight="1">
      <c r="A5" s="194"/>
      <c r="B5" s="199"/>
      <c r="C5" s="200"/>
      <c r="D5" s="192"/>
      <c r="E5" s="192"/>
      <c r="F5" s="194"/>
      <c r="G5" s="175"/>
      <c r="H5" s="175"/>
      <c r="I5" s="175"/>
      <c r="J5" s="196"/>
      <c r="K5" s="193" t="s">
        <v>206</v>
      </c>
      <c r="L5" s="197" t="s">
        <v>212</v>
      </c>
      <c r="M5" s="198"/>
      <c r="N5" s="193" t="s">
        <v>211</v>
      </c>
    </row>
    <row r="6" spans="1:14" s="32" customFormat="1" ht="16.5">
      <c r="A6" s="194"/>
      <c r="B6" s="199"/>
      <c r="C6" s="200"/>
      <c r="D6" s="192"/>
      <c r="E6" s="192"/>
      <c r="F6" s="194"/>
      <c r="G6" s="175"/>
      <c r="H6" s="175"/>
      <c r="I6" s="175"/>
      <c r="J6" s="196"/>
      <c r="K6" s="194"/>
      <c r="L6" s="199"/>
      <c r="M6" s="200"/>
      <c r="N6" s="194"/>
    </row>
    <row r="7" spans="1:14" s="32" customFormat="1" ht="16.5">
      <c r="A7" s="194"/>
      <c r="B7" s="199"/>
      <c r="C7" s="200"/>
      <c r="D7" s="192"/>
      <c r="E7" s="192"/>
      <c r="F7" s="194"/>
      <c r="G7" s="175"/>
      <c r="H7" s="175"/>
      <c r="I7" s="175"/>
      <c r="J7" s="196"/>
      <c r="K7" s="194"/>
      <c r="L7" s="199"/>
      <c r="M7" s="200"/>
      <c r="N7" s="194"/>
    </row>
    <row r="8" spans="1:14" s="32" customFormat="1" ht="16.5">
      <c r="A8" s="195"/>
      <c r="B8" s="201"/>
      <c r="C8" s="202"/>
      <c r="D8" s="192"/>
      <c r="E8" s="192"/>
      <c r="F8" s="195"/>
      <c r="G8" s="176"/>
      <c r="H8" s="176"/>
      <c r="I8" s="176"/>
      <c r="J8" s="196"/>
      <c r="K8" s="195"/>
      <c r="L8" s="201"/>
      <c r="M8" s="202"/>
      <c r="N8" s="195"/>
    </row>
    <row r="9" spans="1:14" s="32" customFormat="1" ht="16.5">
      <c r="A9" s="56" t="s">
        <v>10</v>
      </c>
      <c r="B9" s="190">
        <v>1</v>
      </c>
      <c r="C9" s="191"/>
      <c r="D9" s="56">
        <v>2</v>
      </c>
      <c r="E9" s="56">
        <v>3</v>
      </c>
      <c r="F9" s="56">
        <v>4</v>
      </c>
      <c r="G9" s="56"/>
      <c r="H9" s="56"/>
      <c r="I9" s="56"/>
      <c r="J9" s="56">
        <v>5</v>
      </c>
      <c r="K9" s="56">
        <v>6</v>
      </c>
      <c r="L9" s="190">
        <v>7</v>
      </c>
      <c r="M9" s="191"/>
      <c r="N9" s="56">
        <v>8</v>
      </c>
    </row>
    <row r="10" spans="1:15" s="7" customFormat="1" ht="27.75" customHeight="1">
      <c r="A10" s="28" t="s">
        <v>27</v>
      </c>
      <c r="B10" s="75">
        <v>112400</v>
      </c>
      <c r="C10" s="75">
        <v>114450</v>
      </c>
      <c r="D10" s="109">
        <f>D11</f>
        <v>8756.4</v>
      </c>
      <c r="E10" s="109">
        <f>E11</f>
        <v>8909.639700000002</v>
      </c>
      <c r="F10" s="109">
        <f>F11</f>
        <v>35127.6997</v>
      </c>
      <c r="G10" s="109"/>
      <c r="H10" s="109"/>
      <c r="I10" s="109"/>
      <c r="J10" s="109">
        <f>J11</f>
        <v>31219.76</v>
      </c>
      <c r="K10" s="98">
        <f>E10/D10*100</f>
        <v>101.75003083458958</v>
      </c>
      <c r="L10" s="98">
        <f>F10/C10*100</f>
        <v>30.692616601135864</v>
      </c>
      <c r="M10" s="98">
        <f>F10/B10*100</f>
        <v>31.2524018683274</v>
      </c>
      <c r="N10" s="98">
        <f>F10/J10*100</f>
        <v>112.51751999374756</v>
      </c>
      <c r="O10" s="110"/>
    </row>
    <row r="11" spans="1:15" s="7" customFormat="1" ht="27.75" customHeight="1">
      <c r="A11" s="10" t="s">
        <v>28</v>
      </c>
      <c r="B11" s="76"/>
      <c r="C11" s="76"/>
      <c r="D11" s="116">
        <v>8756.4</v>
      </c>
      <c r="E11" s="99">
        <v>8909.639700000002</v>
      </c>
      <c r="F11" s="99">
        <v>35127.6997</v>
      </c>
      <c r="G11" s="99"/>
      <c r="H11" s="99"/>
      <c r="I11" s="99"/>
      <c r="J11" s="99">
        <v>31219.76</v>
      </c>
      <c r="K11" s="99">
        <f>E11/D11*100</f>
        <v>101.75003083458958</v>
      </c>
      <c r="L11" s="99"/>
      <c r="M11" s="99"/>
      <c r="N11" s="99">
        <f aca="true" t="shared" si="0" ref="N11:N19">F11/J11*100</f>
        <v>112.51751999374756</v>
      </c>
      <c r="O11" s="111"/>
    </row>
    <row r="12" spans="1:15" s="8" customFormat="1" ht="27.75" customHeight="1">
      <c r="A12" s="9" t="s">
        <v>0</v>
      </c>
      <c r="B12" s="80"/>
      <c r="C12" s="80"/>
      <c r="D12" s="101">
        <v>819.33</v>
      </c>
      <c r="E12" s="101">
        <v>835.3888679999999</v>
      </c>
      <c r="F12" s="101">
        <v>3335.528868</v>
      </c>
      <c r="G12" s="101"/>
      <c r="H12" s="101"/>
      <c r="I12" s="101"/>
      <c r="J12" s="102">
        <v>3002.36</v>
      </c>
      <c r="K12" s="103">
        <f aca="true" t="shared" si="1" ref="K12:K19">E12/D12*100</f>
        <v>101.95999999999998</v>
      </c>
      <c r="L12" s="103"/>
      <c r="M12" s="103"/>
      <c r="N12" s="114">
        <f t="shared" si="0"/>
        <v>111.09689937249362</v>
      </c>
      <c r="O12" s="112"/>
    </row>
    <row r="13" spans="1:15" s="8" customFormat="1" ht="27.75" customHeight="1">
      <c r="A13" s="9" t="s">
        <v>1</v>
      </c>
      <c r="B13" s="80"/>
      <c r="C13" s="80"/>
      <c r="D13" s="117">
        <f>D11-D12-D14</f>
        <v>7676.29</v>
      </c>
      <c r="E13" s="100">
        <v>7808.437778000001</v>
      </c>
      <c r="F13" s="100">
        <v>30736.087777999997</v>
      </c>
      <c r="G13" s="100"/>
      <c r="H13" s="100"/>
      <c r="I13" s="100"/>
      <c r="J13" s="102">
        <v>27263.199999999997</v>
      </c>
      <c r="K13" s="103">
        <f t="shared" si="1"/>
        <v>101.7215058055389</v>
      </c>
      <c r="L13" s="103"/>
      <c r="M13" s="103"/>
      <c r="N13" s="114">
        <f t="shared" si="0"/>
        <v>112.73837179054549</v>
      </c>
      <c r="O13" s="113"/>
    </row>
    <row r="14" spans="1:15" s="8" customFormat="1" ht="27.75" customHeight="1">
      <c r="A14" s="9" t="s">
        <v>2</v>
      </c>
      <c r="B14" s="80"/>
      <c r="C14" s="80"/>
      <c r="D14" s="101">
        <v>260.78</v>
      </c>
      <c r="E14" s="101">
        <v>265.813054</v>
      </c>
      <c r="F14" s="101">
        <v>1056.083054</v>
      </c>
      <c r="G14" s="101"/>
      <c r="H14" s="101"/>
      <c r="I14" s="101"/>
      <c r="J14" s="102">
        <v>954.2</v>
      </c>
      <c r="K14" s="103">
        <f t="shared" si="1"/>
        <v>101.93</v>
      </c>
      <c r="L14" s="103"/>
      <c r="M14" s="103"/>
      <c r="N14" s="114">
        <f t="shared" si="0"/>
        <v>110.67732697547683</v>
      </c>
      <c r="O14" s="112"/>
    </row>
    <row r="15" spans="1:15" ht="27.75" customHeight="1">
      <c r="A15" s="4" t="s">
        <v>29</v>
      </c>
      <c r="B15" s="76"/>
      <c r="C15" s="76"/>
      <c r="D15" s="99">
        <f>D11</f>
        <v>8756.4</v>
      </c>
      <c r="E15" s="99">
        <v>8909.639700000002</v>
      </c>
      <c r="F15" s="99">
        <v>35127.6997</v>
      </c>
      <c r="G15" s="99">
        <v>8900</v>
      </c>
      <c r="H15" s="99">
        <f>F15+G15</f>
        <v>44027.6997</v>
      </c>
      <c r="I15" s="99">
        <f>H15+G15</f>
        <v>52927.6997</v>
      </c>
      <c r="J15" s="99">
        <v>31219.76</v>
      </c>
      <c r="K15" s="99">
        <f t="shared" si="1"/>
        <v>101.75003083458958</v>
      </c>
      <c r="L15" s="99"/>
      <c r="M15" s="99"/>
      <c r="N15" s="99">
        <f t="shared" si="0"/>
        <v>112.51751999374756</v>
      </c>
      <c r="O15" s="32"/>
    </row>
    <row r="16" spans="1:14" ht="27.75" customHeight="1">
      <c r="A16" s="3" t="s">
        <v>3</v>
      </c>
      <c r="B16" s="77"/>
      <c r="C16" s="77"/>
      <c r="D16" s="117">
        <f>D15-D17-D18-D19</f>
        <v>6694.31</v>
      </c>
      <c r="E16" s="100">
        <v>6803.306250000001</v>
      </c>
      <c r="F16" s="100">
        <v>27006.841249999998</v>
      </c>
      <c r="G16" s="100"/>
      <c r="H16" s="100"/>
      <c r="I16" s="100"/>
      <c r="J16" s="102">
        <v>24239.854999999996</v>
      </c>
      <c r="K16" s="103">
        <f t="shared" si="1"/>
        <v>101.62819245000605</v>
      </c>
      <c r="L16" s="103"/>
      <c r="M16" s="103"/>
      <c r="N16" s="114">
        <f t="shared" si="0"/>
        <v>111.41502806019261</v>
      </c>
    </row>
    <row r="17" spans="1:14" ht="27.75" customHeight="1">
      <c r="A17" s="3" t="s">
        <v>4</v>
      </c>
      <c r="B17" s="77"/>
      <c r="C17" s="77"/>
      <c r="D17" s="101">
        <v>792.9</v>
      </c>
      <c r="E17" s="101">
        <v>811.9296</v>
      </c>
      <c r="F17" s="101">
        <v>3124.7996</v>
      </c>
      <c r="G17" s="101"/>
      <c r="H17" s="101"/>
      <c r="I17" s="101"/>
      <c r="J17" s="102">
        <v>2679.81</v>
      </c>
      <c r="K17" s="103">
        <f t="shared" si="1"/>
        <v>102.4</v>
      </c>
      <c r="L17" s="103"/>
      <c r="M17" s="103"/>
      <c r="N17" s="114">
        <f t="shared" si="0"/>
        <v>116.60526679130237</v>
      </c>
    </row>
    <row r="18" spans="1:14" ht="27.75" customHeight="1">
      <c r="A18" s="6" t="s">
        <v>6</v>
      </c>
      <c r="B18" s="77"/>
      <c r="C18" s="77"/>
      <c r="D18" s="104">
        <v>7.49</v>
      </c>
      <c r="E18" s="104">
        <v>7.722189999999999</v>
      </c>
      <c r="F18" s="104">
        <v>29.57719</v>
      </c>
      <c r="G18" s="104"/>
      <c r="H18" s="104"/>
      <c r="I18" s="104"/>
      <c r="J18" s="105">
        <v>26.035</v>
      </c>
      <c r="K18" s="103">
        <f t="shared" si="1"/>
        <v>103.1</v>
      </c>
      <c r="L18" s="103"/>
      <c r="M18" s="103"/>
      <c r="N18" s="114">
        <f t="shared" si="0"/>
        <v>113.60549260610718</v>
      </c>
    </row>
    <row r="19" spans="1:14" ht="27.75" customHeight="1">
      <c r="A19" s="5" t="s">
        <v>5</v>
      </c>
      <c r="B19" s="81"/>
      <c r="C19" s="81"/>
      <c r="D19" s="106">
        <v>1261.7</v>
      </c>
      <c r="E19" s="106">
        <v>1286.6816600000002</v>
      </c>
      <c r="F19" s="106">
        <v>4966.48166</v>
      </c>
      <c r="G19" s="106"/>
      <c r="H19" s="106"/>
      <c r="I19" s="106"/>
      <c r="J19" s="107">
        <v>4274.06</v>
      </c>
      <c r="K19" s="108">
        <f t="shared" si="1"/>
        <v>101.98</v>
      </c>
      <c r="L19" s="108"/>
      <c r="M19" s="108"/>
      <c r="N19" s="115">
        <f t="shared" si="0"/>
        <v>116.20056012316158</v>
      </c>
    </row>
    <row r="20" spans="6:9" ht="16.5">
      <c r="F20" s="173">
        <f>F16/F$15*100</f>
        <v>76.8818951444179</v>
      </c>
      <c r="G20" s="173"/>
      <c r="H20" s="173"/>
      <c r="I20" s="173"/>
    </row>
    <row r="21" spans="6:9" ht="16.5">
      <c r="F21" s="173">
        <f>F17/F$15*100</f>
        <v>8.895542909688448</v>
      </c>
      <c r="G21" s="173"/>
      <c r="H21" s="173"/>
      <c r="I21" s="173"/>
    </row>
    <row r="22" spans="6:9" ht="16.5">
      <c r="F22" s="173">
        <f>F18/F$15*100</f>
        <v>0.08419905161054426</v>
      </c>
      <c r="G22" s="173"/>
      <c r="H22" s="173"/>
      <c r="I22" s="173"/>
    </row>
    <row r="23" spans="6:9" ht="16.5">
      <c r="F23" s="173">
        <f>F19/F$15*100</f>
        <v>14.138362894283112</v>
      </c>
      <c r="G23" s="173"/>
      <c r="H23" s="173"/>
      <c r="I23" s="173"/>
    </row>
    <row r="24" spans="6:9" ht="16.5">
      <c r="F24" s="173"/>
      <c r="G24" s="173"/>
      <c r="H24" s="173"/>
      <c r="I24" s="173"/>
    </row>
  </sheetData>
  <sheetProtection/>
  <mergeCells count="11">
    <mergeCell ref="N5:N8"/>
    <mergeCell ref="D4:D8"/>
    <mergeCell ref="B4:C8"/>
    <mergeCell ref="F4:F8"/>
    <mergeCell ref="L5:M8"/>
    <mergeCell ref="L9:M9"/>
    <mergeCell ref="B9:C9"/>
    <mergeCell ref="E4:E8"/>
    <mergeCell ref="A4:A8"/>
    <mergeCell ref="J4:J8"/>
    <mergeCell ref="K5:K8"/>
  </mergeCells>
  <printOptions/>
  <pageMargins left="0.51" right="0.16" top="0.63" bottom="0.47" header="0.26" footer="0.16"/>
  <pageSetup firstPageNumber="6" useFirstPageNumber="1" horizontalDpi="180" verticalDpi="18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Q69"/>
  <sheetViews>
    <sheetView zoomScalePageLayoutView="0" workbookViewId="0" topLeftCell="A1">
      <pane xSplit="4" ySplit="7" topLeftCell="E3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8" sqref="C8"/>
    </sheetView>
  </sheetViews>
  <sheetFormatPr defaultColWidth="8.72265625" defaultRowHeight="16.5"/>
  <cols>
    <col min="1" max="1" width="28.18359375" style="0" customWidth="1"/>
    <col min="2" max="2" width="8.99609375" style="0" customWidth="1"/>
    <col min="3" max="4" width="6.8125" style="0" customWidth="1"/>
    <col min="5" max="5" width="6.99609375" style="0" bestFit="1" customWidth="1"/>
    <col min="6" max="6" width="7.453125" style="0" customWidth="1"/>
    <col min="7" max="7" width="7.0859375" style="0" bestFit="1" customWidth="1"/>
    <col min="8" max="8" width="7.453125" style="0" customWidth="1"/>
    <col min="9" max="9" width="6.99609375" style="0" bestFit="1" customWidth="1"/>
    <col min="10" max="10" width="8.0859375" style="0" customWidth="1"/>
    <col min="11" max="11" width="5.8125" style="0" customWidth="1"/>
    <col min="12" max="12" width="9.0859375" style="0" customWidth="1"/>
    <col min="13" max="13" width="9.8125" style="0" customWidth="1"/>
    <col min="14" max="14" width="5.54296875" style="0" bestFit="1" customWidth="1"/>
    <col min="15" max="15" width="7.453125" style="0" customWidth="1"/>
    <col min="16" max="16" width="5.54296875" style="0" bestFit="1" customWidth="1"/>
    <col min="17" max="17" width="5.453125" style="0" bestFit="1" customWidth="1"/>
  </cols>
  <sheetData>
    <row r="1" spans="1:4" ht="16.5">
      <c r="A1" s="29" t="s">
        <v>7</v>
      </c>
      <c r="B1" s="29"/>
      <c r="C1" s="29"/>
      <c r="D1" s="29"/>
    </row>
    <row r="2" spans="1:16" ht="20.25">
      <c r="A2" s="27" t="s">
        <v>261</v>
      </c>
      <c r="B2" s="27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20.25">
      <c r="A3" s="27"/>
      <c r="B3" s="27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7" ht="42.75" customHeight="1">
      <c r="A4" s="193" t="s">
        <v>13</v>
      </c>
      <c r="B4" s="193" t="s">
        <v>38</v>
      </c>
      <c r="C4" s="197" t="s">
        <v>179</v>
      </c>
      <c r="D4" s="198"/>
      <c r="E4" s="203" t="s">
        <v>195</v>
      </c>
      <c r="F4" s="204"/>
      <c r="G4" s="203" t="s">
        <v>197</v>
      </c>
      <c r="H4" s="204"/>
      <c r="I4" s="203" t="s">
        <v>263</v>
      </c>
      <c r="J4" s="204"/>
      <c r="K4" s="203" t="s">
        <v>226</v>
      </c>
      <c r="L4" s="208"/>
      <c r="M4" s="165"/>
      <c r="N4" s="205" t="s">
        <v>264</v>
      </c>
      <c r="O4" s="206"/>
      <c r="P4" s="205" t="s">
        <v>265</v>
      </c>
      <c r="Q4" s="207"/>
    </row>
    <row r="5" spans="1:17" ht="58.5" customHeight="1">
      <c r="A5" s="195"/>
      <c r="B5" s="195"/>
      <c r="C5" s="201"/>
      <c r="D5" s="202"/>
      <c r="E5" s="134" t="s">
        <v>187</v>
      </c>
      <c r="F5" s="134" t="s">
        <v>262</v>
      </c>
      <c r="G5" s="134" t="s">
        <v>187</v>
      </c>
      <c r="H5" s="134" t="s">
        <v>262</v>
      </c>
      <c r="I5" s="134" t="s">
        <v>187</v>
      </c>
      <c r="J5" s="134" t="s">
        <v>262</v>
      </c>
      <c r="K5" s="134" t="s">
        <v>215</v>
      </c>
      <c r="L5" s="134" t="s">
        <v>242</v>
      </c>
      <c r="M5" s="134" t="s">
        <v>227</v>
      </c>
      <c r="N5" s="134" t="s">
        <v>187</v>
      </c>
      <c r="O5" s="134" t="s">
        <v>262</v>
      </c>
      <c r="P5" s="134" t="s">
        <v>187</v>
      </c>
      <c r="Q5" s="166" t="s">
        <v>262</v>
      </c>
    </row>
    <row r="6" spans="1:17" ht="16.5">
      <c r="A6" s="56" t="s">
        <v>10</v>
      </c>
      <c r="B6" s="56" t="s">
        <v>11</v>
      </c>
      <c r="C6" s="190">
        <v>1</v>
      </c>
      <c r="D6" s="191"/>
      <c r="E6" s="190">
        <v>2</v>
      </c>
      <c r="F6" s="191"/>
      <c r="G6" s="190">
        <f>E6+1</f>
        <v>3</v>
      </c>
      <c r="H6" s="191"/>
      <c r="I6" s="190">
        <f>G6+1</f>
        <v>4</v>
      </c>
      <c r="J6" s="191"/>
      <c r="K6" s="56">
        <f>I6+1</f>
        <v>5</v>
      </c>
      <c r="L6" s="56">
        <v>6</v>
      </c>
      <c r="M6" s="56">
        <f>K6+1</f>
        <v>6</v>
      </c>
      <c r="N6" s="56">
        <v>7</v>
      </c>
      <c r="O6" s="56">
        <v>8</v>
      </c>
      <c r="P6" s="56">
        <v>9</v>
      </c>
      <c r="Q6" s="56">
        <v>10</v>
      </c>
    </row>
    <row r="7" spans="1:17" ht="16.5">
      <c r="A7" s="11" t="s">
        <v>243</v>
      </c>
      <c r="B7" s="135"/>
      <c r="C7" s="136"/>
      <c r="D7" s="136"/>
      <c r="E7" s="137"/>
      <c r="F7" s="137"/>
      <c r="G7" s="137"/>
      <c r="H7" s="137"/>
      <c r="I7" s="137"/>
      <c r="J7" s="137"/>
      <c r="K7" s="137"/>
      <c r="L7" s="137"/>
      <c r="M7" s="137"/>
      <c r="N7" s="138"/>
      <c r="O7" s="138"/>
      <c r="P7" s="138"/>
      <c r="Q7" s="138"/>
    </row>
    <row r="8" spans="1:17" ht="16.5">
      <c r="A8" s="161" t="s">
        <v>30</v>
      </c>
      <c r="B8" s="145" t="s">
        <v>222</v>
      </c>
      <c r="C8" s="141">
        <f>SUM(C10:C12)</f>
        <v>11910</v>
      </c>
      <c r="D8" s="141">
        <f>SUM(D10:D12)</f>
        <v>12020</v>
      </c>
      <c r="E8" s="142"/>
      <c r="F8" s="142">
        <f>SUM(F10:F12)</f>
        <v>1048.4814182782027</v>
      </c>
      <c r="G8" s="142"/>
      <c r="H8" s="142">
        <v>1050</v>
      </c>
      <c r="I8" s="142"/>
      <c r="J8" s="142">
        <v>3947.2151888481053</v>
      </c>
      <c r="K8" s="142">
        <f>SUM(K10:K12)</f>
        <v>896.5076663147008</v>
      </c>
      <c r="L8" s="142">
        <f>SUM(L10:L12)</f>
        <v>3376.915561159189</v>
      </c>
      <c r="M8" s="142">
        <f>SUM(M10:M12)</f>
        <v>2386.822544726699</v>
      </c>
      <c r="N8" s="143"/>
      <c r="O8" s="143">
        <f>H8/F8*100</f>
        <v>100.14483630280174</v>
      </c>
      <c r="P8" s="143"/>
      <c r="Q8" s="143">
        <f>J8/L8*100</f>
        <v>116.8881814590931</v>
      </c>
    </row>
    <row r="9" spans="1:17" ht="16.5">
      <c r="A9" s="139" t="s">
        <v>223</v>
      </c>
      <c r="B9" s="140" t="s">
        <v>222</v>
      </c>
      <c r="C9" s="141">
        <f>C10+C11</f>
        <v>1416</v>
      </c>
      <c r="D9" s="141">
        <f>D10+D11</f>
        <v>1451</v>
      </c>
      <c r="E9" s="142"/>
      <c r="F9" s="142">
        <f>F10+F11</f>
        <v>150.36619939399986</v>
      </c>
      <c r="G9" s="142"/>
      <c r="H9" s="142">
        <v>150</v>
      </c>
      <c r="I9" s="142"/>
      <c r="J9" s="142">
        <v>531.7494546283001</v>
      </c>
      <c r="K9" s="142">
        <f>K10+K11</f>
        <v>94.2207965279</v>
      </c>
      <c r="L9" s="142">
        <f>L10+L11</f>
        <v>386.04164308790104</v>
      </c>
      <c r="M9" s="142">
        <f>M10+M11</f>
        <v>297.79424234750013</v>
      </c>
      <c r="N9" s="143"/>
      <c r="O9" s="143">
        <f>H9/F9*100</f>
        <v>99.7564616280283</v>
      </c>
      <c r="P9" s="143"/>
      <c r="Q9" s="143">
        <f>J9/L9*100</f>
        <v>137.7440657372867</v>
      </c>
    </row>
    <row r="10" spans="1:17" ht="16.5">
      <c r="A10" s="144" t="s">
        <v>228</v>
      </c>
      <c r="B10" s="145" t="s">
        <v>222</v>
      </c>
      <c r="C10" s="146">
        <v>60</v>
      </c>
      <c r="D10" s="146">
        <v>63</v>
      </c>
      <c r="E10" s="147"/>
      <c r="F10" s="147">
        <v>3.3291038272</v>
      </c>
      <c r="G10" s="147"/>
      <c r="H10" s="147">
        <v>3</v>
      </c>
      <c r="I10" s="147"/>
      <c r="J10" s="147">
        <v>10.014919728099999</v>
      </c>
      <c r="K10" s="147">
        <f>'[4]HQuan_013'!E63</f>
        <v>2.2285875766000003</v>
      </c>
      <c r="L10" s="147">
        <f>'[4]HQuan_013'!F63</f>
        <v>13.918162811</v>
      </c>
      <c r="M10" s="147">
        <f>'[3]Sheet1'!F20</f>
        <v>11.689575234400003</v>
      </c>
      <c r="N10" s="148"/>
      <c r="O10" s="148">
        <f>H10/F10*100</f>
        <v>90.11434174833776</v>
      </c>
      <c r="P10" s="148"/>
      <c r="Q10" s="148">
        <f>J10/L10*100</f>
        <v>71.95575927725795</v>
      </c>
    </row>
    <row r="11" spans="1:17" ht="16.5">
      <c r="A11" s="144" t="s">
        <v>224</v>
      </c>
      <c r="B11" s="145" t="s">
        <v>222</v>
      </c>
      <c r="C11" s="146">
        <v>1356</v>
      </c>
      <c r="D11" s="146">
        <v>1388</v>
      </c>
      <c r="E11" s="147"/>
      <c r="F11" s="147">
        <v>147.03709556679988</v>
      </c>
      <c r="G11" s="147"/>
      <c r="H11" s="147">
        <v>147</v>
      </c>
      <c r="I11" s="147"/>
      <c r="J11" s="147">
        <v>371.7345349002002</v>
      </c>
      <c r="K11" s="147">
        <f>'[4]HQuan_013'!E61</f>
        <v>91.9922089513</v>
      </c>
      <c r="L11" s="147">
        <f>'[4]HQuan_013'!F61</f>
        <v>372.12348027690103</v>
      </c>
      <c r="M11" s="147">
        <f>'[3]Sheet1'!F18</f>
        <v>286.1046671131001</v>
      </c>
      <c r="N11" s="148"/>
      <c r="O11" s="148">
        <f>H11/F11*100</f>
        <v>99.97477128703007</v>
      </c>
      <c r="P11" s="148"/>
      <c r="Q11" s="148">
        <f>J11/L11*100</f>
        <v>99.89547948535485</v>
      </c>
    </row>
    <row r="12" spans="1:17" ht="16.5">
      <c r="A12" s="139" t="s">
        <v>225</v>
      </c>
      <c r="B12" s="140" t="s">
        <v>222</v>
      </c>
      <c r="C12" s="141">
        <v>10494</v>
      </c>
      <c r="D12" s="141">
        <v>10569</v>
      </c>
      <c r="E12" s="142"/>
      <c r="F12" s="142">
        <v>898.1152188842028</v>
      </c>
      <c r="G12" s="142"/>
      <c r="H12" s="142">
        <v>900</v>
      </c>
      <c r="I12" s="142"/>
      <c r="J12" s="142">
        <v>3415.465734219805</v>
      </c>
      <c r="K12" s="142">
        <f>'[4]HQuan_013'!E62</f>
        <v>802.2868697868008</v>
      </c>
      <c r="L12" s="142">
        <f>'[4]HQuan_013'!F62</f>
        <v>2990.8739180712882</v>
      </c>
      <c r="M12" s="142">
        <f>'[3]Sheet1'!F19</f>
        <v>2089.028302379199</v>
      </c>
      <c r="N12" s="143"/>
      <c r="O12" s="143">
        <f>H12/F12*100</f>
        <v>100.20985961223758</v>
      </c>
      <c r="P12" s="143"/>
      <c r="Q12" s="143">
        <f>J12/L12*100</f>
        <v>114.19624590602339</v>
      </c>
    </row>
    <row r="13" spans="1:17" ht="16.5">
      <c r="A13" s="161" t="s">
        <v>240</v>
      </c>
      <c r="B13" s="140"/>
      <c r="C13" s="141"/>
      <c r="D13" s="141"/>
      <c r="E13" s="142"/>
      <c r="F13" s="142"/>
      <c r="G13" s="142"/>
      <c r="H13" s="142"/>
      <c r="I13" s="142"/>
      <c r="J13" s="142"/>
      <c r="K13" s="142"/>
      <c r="L13" s="142"/>
      <c r="M13" s="142"/>
      <c r="N13" s="143"/>
      <c r="O13" s="143"/>
      <c r="P13" s="143"/>
      <c r="Q13" s="143"/>
    </row>
    <row r="14" spans="1:17" ht="16.5">
      <c r="A14" s="169" t="s">
        <v>246</v>
      </c>
      <c r="B14" s="163" t="s">
        <v>12</v>
      </c>
      <c r="C14" s="146"/>
      <c r="D14" s="149"/>
      <c r="E14" s="146">
        <v>2263</v>
      </c>
      <c r="F14" s="146">
        <v>14533</v>
      </c>
      <c r="G14" s="146">
        <v>2267</v>
      </c>
      <c r="H14" s="146">
        <v>14558</v>
      </c>
      <c r="I14" s="146">
        <v>7896</v>
      </c>
      <c r="J14" s="146">
        <v>49836</v>
      </c>
      <c r="K14" s="149"/>
      <c r="L14" s="146"/>
      <c r="M14" s="147"/>
      <c r="N14" s="148">
        <f aca="true" t="shared" si="0" ref="N14:O17">G14/E14*100</f>
        <v>100.17675651789659</v>
      </c>
      <c r="O14" s="148">
        <f t="shared" si="0"/>
        <v>100.17202229408933</v>
      </c>
      <c r="P14" s="148">
        <v>143.14720812182742</v>
      </c>
      <c r="Q14" s="148">
        <v>153.60621378375046</v>
      </c>
    </row>
    <row r="15" spans="1:17" ht="16.5">
      <c r="A15" s="169" t="s">
        <v>229</v>
      </c>
      <c r="B15" s="163" t="s">
        <v>12</v>
      </c>
      <c r="C15" s="146"/>
      <c r="D15" s="149"/>
      <c r="E15" s="146">
        <v>31550</v>
      </c>
      <c r="F15" s="146">
        <v>66847</v>
      </c>
      <c r="G15" s="146">
        <v>31597</v>
      </c>
      <c r="H15" s="146">
        <v>66947</v>
      </c>
      <c r="I15" s="146">
        <v>100041</v>
      </c>
      <c r="J15" s="146">
        <v>210407</v>
      </c>
      <c r="K15" s="149"/>
      <c r="L15" s="146"/>
      <c r="M15" s="147"/>
      <c r="N15" s="148">
        <f t="shared" si="0"/>
        <v>100.14896988906499</v>
      </c>
      <c r="O15" s="148">
        <f t="shared" si="0"/>
        <v>100.14959534459287</v>
      </c>
      <c r="P15" s="148">
        <v>179.57135933657625</v>
      </c>
      <c r="Q15" s="148">
        <v>173.67478332645481</v>
      </c>
    </row>
    <row r="16" spans="1:17" ht="16.5">
      <c r="A16" s="169" t="s">
        <v>247</v>
      </c>
      <c r="B16" s="163" t="s">
        <v>12</v>
      </c>
      <c r="C16" s="146"/>
      <c r="D16" s="149"/>
      <c r="E16" s="146">
        <v>829</v>
      </c>
      <c r="F16" s="146">
        <v>6512</v>
      </c>
      <c r="G16" s="146">
        <v>830.5750999999999</v>
      </c>
      <c r="H16" s="146">
        <v>6524</v>
      </c>
      <c r="I16" s="146">
        <v>2237.5751</v>
      </c>
      <c r="J16" s="146">
        <v>17509</v>
      </c>
      <c r="K16" s="149"/>
      <c r="L16" s="146"/>
      <c r="M16" s="147"/>
      <c r="N16" s="148">
        <f t="shared" si="0"/>
        <v>100.18999999999998</v>
      </c>
      <c r="O16" s="148">
        <f t="shared" si="0"/>
        <v>100.18427518427518</v>
      </c>
      <c r="P16" s="148">
        <v>74.4369627411843</v>
      </c>
      <c r="Q16" s="148">
        <v>80.6977923215191</v>
      </c>
    </row>
    <row r="17" spans="1:17" ht="16.5">
      <c r="A17" s="169" t="s">
        <v>230</v>
      </c>
      <c r="B17" s="163" t="s">
        <v>12</v>
      </c>
      <c r="C17" s="146"/>
      <c r="D17" s="149"/>
      <c r="E17" s="146">
        <v>1666</v>
      </c>
      <c r="F17" s="146">
        <v>3528</v>
      </c>
      <c r="G17" s="146">
        <v>1659.3359999999998</v>
      </c>
      <c r="H17" s="146">
        <v>3514</v>
      </c>
      <c r="I17" s="146">
        <v>6482.335999999999</v>
      </c>
      <c r="J17" s="146">
        <v>13561</v>
      </c>
      <c r="K17" s="149"/>
      <c r="L17" s="146"/>
      <c r="M17" s="147"/>
      <c r="N17" s="148">
        <f t="shared" si="0"/>
        <v>99.6</v>
      </c>
      <c r="O17" s="148">
        <f t="shared" si="0"/>
        <v>99.60317460317461</v>
      </c>
      <c r="P17" s="148">
        <v>110</v>
      </c>
      <c r="Q17" s="148">
        <v>88.57609405617244</v>
      </c>
    </row>
    <row r="18" spans="1:17" ht="16.5" hidden="1">
      <c r="A18" s="164" t="s">
        <v>237</v>
      </c>
      <c r="B18" s="163" t="s">
        <v>188</v>
      </c>
      <c r="C18" s="146"/>
      <c r="D18" s="149"/>
      <c r="E18" s="146"/>
      <c r="F18" s="146">
        <v>173224</v>
      </c>
      <c r="G18" s="146"/>
      <c r="H18" s="146">
        <v>170933</v>
      </c>
      <c r="I18" s="146"/>
      <c r="J18" s="146">
        <v>646181</v>
      </c>
      <c r="K18" s="149"/>
      <c r="L18" s="146"/>
      <c r="M18" s="147"/>
      <c r="N18" s="148"/>
      <c r="O18" s="148">
        <f aca="true" t="shared" si="1" ref="O18:O35">H18/F18*100</f>
        <v>98.67743499745994</v>
      </c>
      <c r="P18" s="148"/>
      <c r="Q18" s="148">
        <v>125.23445812507146</v>
      </c>
    </row>
    <row r="19" spans="1:17" ht="16.5">
      <c r="A19" s="169" t="s">
        <v>253</v>
      </c>
      <c r="B19" s="163" t="s">
        <v>188</v>
      </c>
      <c r="C19" s="146"/>
      <c r="D19" s="149"/>
      <c r="E19" s="146"/>
      <c r="F19" s="146">
        <v>158417</v>
      </c>
      <c r="G19" s="146"/>
      <c r="H19" s="146">
        <v>158750</v>
      </c>
      <c r="I19" s="146"/>
      <c r="J19" s="146">
        <v>639055</v>
      </c>
      <c r="K19" s="149"/>
      <c r="L19" s="146"/>
      <c r="M19" s="147"/>
      <c r="N19" s="148"/>
      <c r="O19" s="148">
        <f t="shared" si="1"/>
        <v>100.21020471287802</v>
      </c>
      <c r="P19" s="148"/>
      <c r="Q19" s="148">
        <v>114.84396761642901</v>
      </c>
    </row>
    <row r="20" spans="1:17" ht="16.5">
      <c r="A20" s="169" t="s">
        <v>231</v>
      </c>
      <c r="B20" s="163" t="s">
        <v>188</v>
      </c>
      <c r="C20" s="146"/>
      <c r="D20" s="149"/>
      <c r="E20" s="146"/>
      <c r="F20" s="146">
        <v>125899</v>
      </c>
      <c r="G20" s="146"/>
      <c r="H20" s="146">
        <v>126151</v>
      </c>
      <c r="I20" s="146"/>
      <c r="J20" s="146">
        <v>496160</v>
      </c>
      <c r="K20" s="149"/>
      <c r="L20" s="146"/>
      <c r="M20" s="147"/>
      <c r="N20" s="148"/>
      <c r="O20" s="148">
        <f t="shared" si="1"/>
        <v>100.20016044607185</v>
      </c>
      <c r="P20" s="148"/>
      <c r="Q20" s="148">
        <v>106.55487739402712</v>
      </c>
    </row>
    <row r="21" spans="1:17" ht="16.5">
      <c r="A21" s="169" t="s">
        <v>252</v>
      </c>
      <c r="B21" s="163" t="s">
        <v>188</v>
      </c>
      <c r="C21" s="146"/>
      <c r="D21" s="149"/>
      <c r="E21" s="146"/>
      <c r="F21" s="146">
        <v>94314</v>
      </c>
      <c r="G21" s="146"/>
      <c r="H21" s="146">
        <v>94474</v>
      </c>
      <c r="I21" s="146"/>
      <c r="J21" s="146">
        <v>357649</v>
      </c>
      <c r="K21" s="149"/>
      <c r="L21" s="146"/>
      <c r="M21" s="147"/>
      <c r="N21" s="148"/>
      <c r="O21" s="148">
        <f t="shared" si="1"/>
        <v>100.1696460758742</v>
      </c>
      <c r="P21" s="148"/>
      <c r="Q21" s="148">
        <v>106.51479864432625</v>
      </c>
    </row>
    <row r="22" spans="1:17" ht="16.5">
      <c r="A22" s="169" t="s">
        <v>251</v>
      </c>
      <c r="B22" s="163" t="s">
        <v>188</v>
      </c>
      <c r="C22" s="146"/>
      <c r="D22" s="149"/>
      <c r="E22" s="146"/>
      <c r="F22" s="146">
        <v>84252</v>
      </c>
      <c r="G22" s="146"/>
      <c r="H22" s="146">
        <v>84370</v>
      </c>
      <c r="I22" s="146"/>
      <c r="J22" s="146">
        <v>301519</v>
      </c>
      <c r="K22" s="149"/>
      <c r="L22" s="146"/>
      <c r="M22" s="147"/>
      <c r="N22" s="148"/>
      <c r="O22" s="148">
        <f t="shared" si="1"/>
        <v>100.14005602240897</v>
      </c>
      <c r="P22" s="148"/>
      <c r="Q22" s="148">
        <v>116.6246354501079</v>
      </c>
    </row>
    <row r="23" spans="1:17" ht="16.5">
      <c r="A23" s="169" t="s">
        <v>258</v>
      </c>
      <c r="B23" s="163" t="s">
        <v>188</v>
      </c>
      <c r="C23" s="146"/>
      <c r="D23" s="149"/>
      <c r="E23" s="146"/>
      <c r="F23" s="146">
        <v>78590</v>
      </c>
      <c r="G23" s="146"/>
      <c r="H23" s="146">
        <v>78755</v>
      </c>
      <c r="I23" s="146"/>
      <c r="J23" s="146">
        <v>283653</v>
      </c>
      <c r="K23" s="149"/>
      <c r="L23" s="146"/>
      <c r="M23" s="147"/>
      <c r="N23" s="148"/>
      <c r="O23" s="148">
        <f t="shared" si="1"/>
        <v>100.20995037536582</v>
      </c>
      <c r="P23" s="148"/>
      <c r="Q23" s="148">
        <v>112.61970556005527</v>
      </c>
    </row>
    <row r="24" spans="1:17" ht="16.5">
      <c r="A24" s="169" t="s">
        <v>256</v>
      </c>
      <c r="B24" s="163" t="s">
        <v>188</v>
      </c>
      <c r="C24" s="146"/>
      <c r="D24" s="149"/>
      <c r="E24" s="146"/>
      <c r="F24" s="146">
        <v>44075</v>
      </c>
      <c r="G24" s="146"/>
      <c r="H24" s="146">
        <v>44163</v>
      </c>
      <c r="I24" s="146"/>
      <c r="J24" s="146">
        <v>169123</v>
      </c>
      <c r="K24" s="149"/>
      <c r="L24" s="146"/>
      <c r="M24" s="147"/>
      <c r="N24" s="148"/>
      <c r="O24" s="148">
        <f t="shared" si="1"/>
        <v>100.19965967101531</v>
      </c>
      <c r="P24" s="148"/>
      <c r="Q24" s="148">
        <v>104.23412818252974</v>
      </c>
    </row>
    <row r="25" spans="1:17" ht="16.5">
      <c r="A25" s="162" t="s">
        <v>260</v>
      </c>
      <c r="B25" s="163" t="s">
        <v>188</v>
      </c>
      <c r="C25" s="146"/>
      <c r="D25" s="149"/>
      <c r="E25" s="146"/>
      <c r="F25" s="146">
        <v>43881</v>
      </c>
      <c r="G25" s="146"/>
      <c r="H25" s="146">
        <v>44803</v>
      </c>
      <c r="I25" s="146"/>
      <c r="J25" s="146">
        <v>159466</v>
      </c>
      <c r="K25" s="149"/>
      <c r="L25" s="146"/>
      <c r="M25" s="147"/>
      <c r="N25" s="148"/>
      <c r="O25" s="148">
        <f t="shared" si="1"/>
        <v>102.10113716642739</v>
      </c>
      <c r="P25" s="148"/>
      <c r="Q25" s="148">
        <v>131.6529894490035</v>
      </c>
    </row>
    <row r="26" spans="1:17" ht="16.5">
      <c r="A26" s="170" t="s">
        <v>257</v>
      </c>
      <c r="B26" s="163" t="s">
        <v>188</v>
      </c>
      <c r="C26" s="146"/>
      <c r="D26" s="149"/>
      <c r="E26" s="146"/>
      <c r="F26" s="146">
        <v>27471</v>
      </c>
      <c r="G26" s="146"/>
      <c r="H26" s="146">
        <v>28872</v>
      </c>
      <c r="I26" s="146"/>
      <c r="J26" s="146">
        <v>104911</v>
      </c>
      <c r="K26" s="149"/>
      <c r="L26" s="146"/>
      <c r="M26" s="147"/>
      <c r="N26" s="148"/>
      <c r="O26" s="148">
        <f t="shared" si="1"/>
        <v>105.09992355574971</v>
      </c>
      <c r="P26" s="148"/>
      <c r="Q26" s="148">
        <v>114.30828403011581</v>
      </c>
    </row>
    <row r="27" spans="1:17" ht="16.5">
      <c r="A27" s="169" t="s">
        <v>255</v>
      </c>
      <c r="B27" s="163" t="s">
        <v>188</v>
      </c>
      <c r="C27" s="146"/>
      <c r="D27" s="149"/>
      <c r="E27" s="146">
        <v>33677</v>
      </c>
      <c r="F27" s="146">
        <v>21009</v>
      </c>
      <c r="G27" s="146">
        <v>33684</v>
      </c>
      <c r="H27" s="146">
        <v>21013</v>
      </c>
      <c r="I27" s="146">
        <v>100364</v>
      </c>
      <c r="J27" s="146">
        <v>103950</v>
      </c>
      <c r="K27" s="149"/>
      <c r="L27" s="146"/>
      <c r="M27" s="147"/>
      <c r="N27" s="148">
        <f>G27/E27*100</f>
        <v>100.02078569943879</v>
      </c>
      <c r="O27" s="148">
        <f t="shared" si="1"/>
        <v>100.01903945927934</v>
      </c>
      <c r="P27" s="148">
        <v>295.74493163602074</v>
      </c>
      <c r="Q27" s="148">
        <v>177.91736555643035</v>
      </c>
    </row>
    <row r="28" spans="1:17" ht="16.5">
      <c r="A28" s="169" t="s">
        <v>249</v>
      </c>
      <c r="B28" s="163" t="s">
        <v>188</v>
      </c>
      <c r="C28" s="146"/>
      <c r="D28" s="149"/>
      <c r="E28" s="146"/>
      <c r="F28" s="146">
        <v>25793</v>
      </c>
      <c r="G28" s="146"/>
      <c r="H28" s="146">
        <v>25842</v>
      </c>
      <c r="I28" s="146"/>
      <c r="J28" s="146">
        <v>94997</v>
      </c>
      <c r="K28" s="149"/>
      <c r="L28" s="146"/>
      <c r="M28" s="147"/>
      <c r="N28" s="148"/>
      <c r="O28" s="148">
        <f t="shared" si="1"/>
        <v>100.18997402395999</v>
      </c>
      <c r="P28" s="148"/>
      <c r="Q28" s="148">
        <v>118.19957695657584</v>
      </c>
    </row>
    <row r="29" spans="1:17" ht="16.5">
      <c r="A29" s="169" t="s">
        <v>250</v>
      </c>
      <c r="B29" s="163" t="s">
        <v>188</v>
      </c>
      <c r="C29" s="146"/>
      <c r="D29" s="149"/>
      <c r="E29" s="146"/>
      <c r="F29" s="146">
        <v>15095</v>
      </c>
      <c r="G29" s="146"/>
      <c r="H29" s="146">
        <v>15133</v>
      </c>
      <c r="I29" s="146"/>
      <c r="J29" s="146">
        <v>59751</v>
      </c>
      <c r="K29" s="149"/>
      <c r="L29" s="146"/>
      <c r="M29" s="147"/>
      <c r="N29" s="148"/>
      <c r="O29" s="148">
        <f t="shared" si="1"/>
        <v>100.25173898641935</v>
      </c>
      <c r="P29" s="148"/>
      <c r="Q29" s="148">
        <v>95.12521293362839</v>
      </c>
    </row>
    <row r="30" spans="1:17" ht="16.5">
      <c r="A30" s="169" t="s">
        <v>235</v>
      </c>
      <c r="B30" s="163" t="s">
        <v>188</v>
      </c>
      <c r="C30" s="146"/>
      <c r="D30" s="149"/>
      <c r="E30" s="146"/>
      <c r="F30" s="146">
        <v>17336</v>
      </c>
      <c r="G30" s="146"/>
      <c r="H30" s="146">
        <v>17365</v>
      </c>
      <c r="I30" s="146"/>
      <c r="J30" s="146">
        <v>57733</v>
      </c>
      <c r="K30" s="149"/>
      <c r="L30" s="146"/>
      <c r="M30" s="147"/>
      <c r="N30" s="148"/>
      <c r="O30" s="148">
        <f t="shared" si="1"/>
        <v>100.16728195662206</v>
      </c>
      <c r="P30" s="148"/>
      <c r="Q30" s="148">
        <v>93.96494197685584</v>
      </c>
    </row>
    <row r="31" spans="1:17" ht="16.5">
      <c r="A31" s="169" t="s">
        <v>245</v>
      </c>
      <c r="B31" s="163" t="s">
        <v>188</v>
      </c>
      <c r="C31" s="146"/>
      <c r="D31" s="149"/>
      <c r="E31" s="146"/>
      <c r="F31" s="146">
        <v>12544</v>
      </c>
      <c r="G31" s="146"/>
      <c r="H31" s="146">
        <v>12562.816</v>
      </c>
      <c r="I31" s="146"/>
      <c r="J31" s="146">
        <v>46964.816</v>
      </c>
      <c r="K31" s="149"/>
      <c r="L31" s="146"/>
      <c r="M31" s="147"/>
      <c r="N31" s="148"/>
      <c r="O31" s="148">
        <f t="shared" si="1"/>
        <v>100.15</v>
      </c>
      <c r="P31" s="148"/>
      <c r="Q31" s="148">
        <v>181.21938570767094</v>
      </c>
    </row>
    <row r="32" spans="1:17" ht="16.5">
      <c r="A32" s="169" t="s">
        <v>233</v>
      </c>
      <c r="B32" s="163" t="s">
        <v>188</v>
      </c>
      <c r="C32" s="146"/>
      <c r="D32" s="149"/>
      <c r="E32" s="146"/>
      <c r="F32" s="146">
        <v>9168</v>
      </c>
      <c r="G32" s="146"/>
      <c r="H32" s="146">
        <v>9214</v>
      </c>
      <c r="I32" s="146"/>
      <c r="J32" s="146">
        <v>37416</v>
      </c>
      <c r="K32" s="149"/>
      <c r="L32" s="146"/>
      <c r="M32" s="147"/>
      <c r="N32" s="148"/>
      <c r="O32" s="148">
        <f t="shared" si="1"/>
        <v>100.50174520069808</v>
      </c>
      <c r="P32" s="148"/>
      <c r="Q32" s="148">
        <v>95.88683016837088</v>
      </c>
    </row>
    <row r="33" spans="1:17" ht="16.5">
      <c r="A33" s="169" t="s">
        <v>248</v>
      </c>
      <c r="B33" s="163" t="s">
        <v>188</v>
      </c>
      <c r="C33" s="146"/>
      <c r="D33" s="149"/>
      <c r="E33" s="146"/>
      <c r="F33" s="146">
        <v>9941</v>
      </c>
      <c r="G33" s="146"/>
      <c r="H33" s="146">
        <v>9959</v>
      </c>
      <c r="I33" s="146"/>
      <c r="J33" s="146">
        <v>36639</v>
      </c>
      <c r="K33" s="149"/>
      <c r="L33" s="146"/>
      <c r="M33" s="147"/>
      <c r="N33" s="148"/>
      <c r="O33" s="148">
        <f t="shared" si="1"/>
        <v>100.18106830298763</v>
      </c>
      <c r="P33" s="148"/>
      <c r="Q33" s="148">
        <v>106.7538824626322</v>
      </c>
    </row>
    <row r="34" spans="1:17" ht="16.5">
      <c r="A34" s="169" t="s">
        <v>254</v>
      </c>
      <c r="B34" s="163" t="s">
        <v>188</v>
      </c>
      <c r="C34" s="146"/>
      <c r="D34" s="149"/>
      <c r="E34" s="146"/>
      <c r="F34" s="146">
        <v>9120</v>
      </c>
      <c r="G34" s="146"/>
      <c r="H34" s="146">
        <v>9576</v>
      </c>
      <c r="I34" s="146"/>
      <c r="J34" s="146">
        <v>34588</v>
      </c>
      <c r="K34" s="149"/>
      <c r="L34" s="146"/>
      <c r="M34" s="147"/>
      <c r="N34" s="148"/>
      <c r="O34" s="148">
        <f t="shared" si="1"/>
        <v>105</v>
      </c>
      <c r="P34" s="148"/>
      <c r="Q34" s="148">
        <v>99.9566511574141</v>
      </c>
    </row>
    <row r="35" spans="1:17" ht="16.5">
      <c r="A35" s="169" t="s">
        <v>259</v>
      </c>
      <c r="B35" s="163" t="s">
        <v>188</v>
      </c>
      <c r="C35" s="146"/>
      <c r="D35" s="149"/>
      <c r="E35" s="146"/>
      <c r="F35" s="146">
        <v>6932</v>
      </c>
      <c r="G35" s="146"/>
      <c r="H35" s="146">
        <v>6920</v>
      </c>
      <c r="I35" s="146"/>
      <c r="J35" s="146">
        <v>26545</v>
      </c>
      <c r="K35" s="149"/>
      <c r="L35" s="146"/>
      <c r="M35" s="147"/>
      <c r="N35" s="148"/>
      <c r="O35" s="148">
        <f t="shared" si="1"/>
        <v>99.8268897864974</v>
      </c>
      <c r="P35" s="148"/>
      <c r="Q35" s="148">
        <v>88.49808301383564</v>
      </c>
    </row>
    <row r="36" spans="1:17" ht="16.5">
      <c r="A36" s="161" t="s">
        <v>244</v>
      </c>
      <c r="B36" s="145"/>
      <c r="C36" s="146"/>
      <c r="D36" s="149"/>
      <c r="E36" s="146"/>
      <c r="F36" s="146"/>
      <c r="G36" s="146"/>
      <c r="H36" s="146"/>
      <c r="I36" s="146"/>
      <c r="J36" s="146"/>
      <c r="K36" s="149"/>
      <c r="L36" s="146"/>
      <c r="M36" s="147"/>
      <c r="N36" s="148"/>
      <c r="O36" s="148"/>
      <c r="P36" s="148"/>
      <c r="Q36" s="148"/>
    </row>
    <row r="37" spans="1:17" ht="16.5">
      <c r="A37" s="161" t="s">
        <v>31</v>
      </c>
      <c r="B37" s="145" t="s">
        <v>222</v>
      </c>
      <c r="C37" s="141">
        <f>SUM(C39:C41)</f>
        <v>12200</v>
      </c>
      <c r="D37" s="141">
        <f>SUM(D39:D41)</f>
        <v>12300</v>
      </c>
      <c r="E37" s="142"/>
      <c r="F37" s="142">
        <f>SUM(F39:F41)</f>
        <v>1082.8237558872997</v>
      </c>
      <c r="G37" s="142"/>
      <c r="H37" s="142">
        <v>1085</v>
      </c>
      <c r="I37" s="142"/>
      <c r="J37" s="142">
        <v>3929.8580075219083</v>
      </c>
      <c r="K37" s="142">
        <f>SUM(K39:K41)</f>
        <v>934.6449282756006</v>
      </c>
      <c r="L37" s="142">
        <f>SUM(L39:L41)</f>
        <v>3493.3671610101833</v>
      </c>
      <c r="M37" s="142">
        <f>SUM(M39:M41)</f>
        <v>2559.7046994535003</v>
      </c>
      <c r="N37" s="148"/>
      <c r="O37" s="143">
        <f>H37/F37*100</f>
        <v>100.20097860809463</v>
      </c>
      <c r="P37" s="148"/>
      <c r="Q37" s="143">
        <f>J37/L37*100</f>
        <v>112.49484598651532</v>
      </c>
    </row>
    <row r="38" spans="1:17" ht="16.5">
      <c r="A38" s="139" t="s">
        <v>223</v>
      </c>
      <c r="B38" s="140" t="s">
        <v>222</v>
      </c>
      <c r="C38" s="141">
        <f>C39+C40</f>
        <v>1155</v>
      </c>
      <c r="D38" s="141">
        <f>D39+D40</f>
        <v>1183</v>
      </c>
      <c r="E38" s="142"/>
      <c r="F38" s="142">
        <f>F39+F40</f>
        <v>123.26981589759998</v>
      </c>
      <c r="G38" s="142"/>
      <c r="H38" s="142">
        <v>125</v>
      </c>
      <c r="I38" s="142"/>
      <c r="J38" s="142">
        <v>440.5087047638003</v>
      </c>
      <c r="K38" s="142">
        <f>K39+K40</f>
        <v>101.66898719520006</v>
      </c>
      <c r="L38" s="142">
        <f>L39+L40</f>
        <v>346.4001477086998</v>
      </c>
      <c r="M38" s="142">
        <f>M39+M40</f>
        <v>221.99328247300005</v>
      </c>
      <c r="N38" s="143"/>
      <c r="O38" s="143">
        <f>H38/F38*100</f>
        <v>101.4035748247059</v>
      </c>
      <c r="P38" s="148"/>
      <c r="Q38" s="143">
        <f>J38/L38*100</f>
        <v>127.16758571772888</v>
      </c>
    </row>
    <row r="39" spans="1:17" ht="16.5">
      <c r="A39" s="144" t="s">
        <v>228</v>
      </c>
      <c r="B39" s="145" t="s">
        <v>222</v>
      </c>
      <c r="C39" s="146">
        <v>28</v>
      </c>
      <c r="D39" s="146">
        <v>29</v>
      </c>
      <c r="E39" s="151"/>
      <c r="F39" s="151">
        <v>2.3045845427000002</v>
      </c>
      <c r="G39" s="151"/>
      <c r="H39" s="151">
        <v>2.5</v>
      </c>
      <c r="I39" s="151"/>
      <c r="J39" s="151">
        <v>4.1347923596000005</v>
      </c>
      <c r="K39" s="151">
        <f>'[4]HQuan_013'!E59</f>
        <v>1.5425121435</v>
      </c>
      <c r="L39" s="151">
        <f>'[4]HQuan_013'!F59</f>
        <v>7.434441831099999</v>
      </c>
      <c r="M39" s="151">
        <f>'[3]Sheet1'!F16</f>
        <v>5.8919113316</v>
      </c>
      <c r="N39" s="148"/>
      <c r="O39" s="148">
        <f>H39/F39*100</f>
        <v>108.47942237220143</v>
      </c>
      <c r="P39" s="148"/>
      <c r="Q39" s="148">
        <f>J39/L39*100</f>
        <v>55.61671546481408</v>
      </c>
    </row>
    <row r="40" spans="1:17" ht="16.5">
      <c r="A40" s="144" t="s">
        <v>224</v>
      </c>
      <c r="B40" s="145" t="s">
        <v>222</v>
      </c>
      <c r="C40" s="146">
        <v>1127</v>
      </c>
      <c r="D40" s="146">
        <v>1154</v>
      </c>
      <c r="E40" s="151"/>
      <c r="F40" s="151">
        <v>120.96523135489998</v>
      </c>
      <c r="G40" s="151"/>
      <c r="H40" s="151">
        <v>122.5</v>
      </c>
      <c r="I40" s="151"/>
      <c r="J40" s="151">
        <v>311.37391240419987</v>
      </c>
      <c r="K40" s="151">
        <f>'[4]HQuan_013'!E57</f>
        <v>100.12647505170006</v>
      </c>
      <c r="L40" s="151">
        <f>'[4]HQuan_013'!F57</f>
        <v>338.9657058775998</v>
      </c>
      <c r="M40" s="151">
        <f>'[3]Sheet1'!F14</f>
        <v>216.10137114140005</v>
      </c>
      <c r="N40" s="148"/>
      <c r="O40" s="148">
        <f>H40/F40*100</f>
        <v>101.2687684121375</v>
      </c>
      <c r="P40" s="148"/>
      <c r="Q40" s="148">
        <f>J40/L40*100</f>
        <v>91.86000442081202</v>
      </c>
    </row>
    <row r="41" spans="1:17" ht="16.5">
      <c r="A41" s="139" t="s">
        <v>225</v>
      </c>
      <c r="B41" s="140" t="s">
        <v>222</v>
      </c>
      <c r="C41" s="141">
        <v>11045</v>
      </c>
      <c r="D41" s="141">
        <v>11117</v>
      </c>
      <c r="E41" s="142"/>
      <c r="F41" s="142">
        <v>959.5539399896998</v>
      </c>
      <c r="G41" s="142"/>
      <c r="H41" s="142">
        <v>960</v>
      </c>
      <c r="I41" s="142"/>
      <c r="J41" s="142">
        <v>3489.349302758108</v>
      </c>
      <c r="K41" s="151">
        <f>'[4]HQuan_013'!E58</f>
        <v>832.9759410804005</v>
      </c>
      <c r="L41" s="151">
        <f>'[4]HQuan_013'!F58</f>
        <v>3146.9670133014833</v>
      </c>
      <c r="M41" s="151">
        <f>'[3]Sheet1'!F15</f>
        <v>2337.7114169805004</v>
      </c>
      <c r="N41" s="148"/>
      <c r="O41" s="143">
        <f>H41/F41*100</f>
        <v>100.04648618401848</v>
      </c>
      <c r="P41" s="143"/>
      <c r="Q41" s="143">
        <f>J41/L41*100</f>
        <v>110.87975463388895</v>
      </c>
    </row>
    <row r="42" spans="1:17" ht="16.5">
      <c r="A42" s="161" t="s">
        <v>241</v>
      </c>
      <c r="B42" s="145"/>
      <c r="C42" s="146"/>
      <c r="D42" s="146"/>
      <c r="E42" s="151"/>
      <c r="F42" s="151"/>
      <c r="G42" s="151"/>
      <c r="H42" s="151"/>
      <c r="I42" s="151"/>
      <c r="J42" s="151"/>
      <c r="K42" s="151"/>
      <c r="L42" s="151"/>
      <c r="M42" s="151"/>
      <c r="N42" s="148"/>
      <c r="O42" s="148"/>
      <c r="P42" s="148"/>
      <c r="Q42" s="148"/>
    </row>
    <row r="43" spans="1:17" ht="16.5">
      <c r="A43" s="167" t="s">
        <v>266</v>
      </c>
      <c r="B43" s="163" t="s">
        <v>12</v>
      </c>
      <c r="C43" s="146"/>
      <c r="D43" s="146"/>
      <c r="E43" s="150">
        <v>61785</v>
      </c>
      <c r="F43" s="150">
        <v>17923</v>
      </c>
      <c r="G43" s="150">
        <v>63700.335</v>
      </c>
      <c r="H43" s="150">
        <v>18478.612999999998</v>
      </c>
      <c r="I43" s="150">
        <v>503460.335</v>
      </c>
      <c r="J43" s="150">
        <v>137201.613</v>
      </c>
      <c r="K43" s="151"/>
      <c r="L43" s="151"/>
      <c r="M43" s="151"/>
      <c r="N43" s="148">
        <f>G43/E43*100</f>
        <v>103.1</v>
      </c>
      <c r="O43" s="148">
        <f>H43/F43*100</f>
        <v>103.1</v>
      </c>
      <c r="P43" s="148">
        <v>250.6985429955732</v>
      </c>
      <c r="Q43" s="148">
        <v>186.42789999320607</v>
      </c>
    </row>
    <row r="44" spans="1:17" ht="16.5">
      <c r="A44" s="167" t="s">
        <v>270</v>
      </c>
      <c r="B44" s="163" t="s">
        <v>12</v>
      </c>
      <c r="C44" s="146"/>
      <c r="D44" s="146"/>
      <c r="E44" s="150">
        <v>21950</v>
      </c>
      <c r="F44" s="150">
        <v>7100</v>
      </c>
      <c r="G44" s="150">
        <v>26340</v>
      </c>
      <c r="H44" s="150">
        <v>8250</v>
      </c>
      <c r="I44" s="150">
        <v>86924</v>
      </c>
      <c r="J44" s="150">
        <v>24827</v>
      </c>
      <c r="K44" s="151"/>
      <c r="L44" s="151"/>
      <c r="M44" s="151"/>
      <c r="N44" s="148">
        <f>G44/E44*100</f>
        <v>120</v>
      </c>
      <c r="O44" s="148">
        <f>H44/F44*100</f>
        <v>116.19718309859155</v>
      </c>
      <c r="P44" s="148">
        <v>93.0355021352656</v>
      </c>
      <c r="Q44" s="148">
        <v>70.79068175985857</v>
      </c>
    </row>
    <row r="45" spans="1:17" ht="16.5" hidden="1">
      <c r="A45" s="167" t="s">
        <v>237</v>
      </c>
      <c r="B45" s="163" t="s">
        <v>188</v>
      </c>
      <c r="C45" s="146"/>
      <c r="D45" s="146"/>
      <c r="E45" s="150"/>
      <c r="F45" s="150">
        <v>143961</v>
      </c>
      <c r="G45" s="150"/>
      <c r="H45" s="150">
        <v>150389</v>
      </c>
      <c r="I45" s="150"/>
      <c r="J45" s="150">
        <v>518992</v>
      </c>
      <c r="K45" s="151"/>
      <c r="L45" s="151"/>
      <c r="M45" s="151"/>
      <c r="N45" s="148"/>
      <c r="O45" s="148">
        <f aca="true" t="shared" si="2" ref="O45:O66">H45/F45*100</f>
        <v>104.46509818631435</v>
      </c>
      <c r="P45" s="148"/>
      <c r="Q45" s="148">
        <v>119.49117616586275</v>
      </c>
    </row>
    <row r="46" spans="1:17" ht="16.5">
      <c r="A46" s="167" t="s">
        <v>248</v>
      </c>
      <c r="B46" s="163" t="s">
        <v>188</v>
      </c>
      <c r="C46" s="146"/>
      <c r="D46" s="146"/>
      <c r="E46" s="150"/>
      <c r="F46" s="150">
        <v>149371</v>
      </c>
      <c r="G46" s="150"/>
      <c r="H46" s="150">
        <v>123977.93</v>
      </c>
      <c r="I46" s="150"/>
      <c r="J46" s="150">
        <v>444805.93</v>
      </c>
      <c r="K46" s="151"/>
      <c r="L46" s="151"/>
      <c r="M46" s="151"/>
      <c r="N46" s="148"/>
      <c r="O46" s="148">
        <f t="shared" si="2"/>
        <v>83</v>
      </c>
      <c r="P46" s="148"/>
      <c r="Q46" s="148">
        <v>137.93159019235122</v>
      </c>
    </row>
    <row r="47" spans="1:17" ht="16.5">
      <c r="A47" s="167" t="s">
        <v>236</v>
      </c>
      <c r="B47" s="163" t="s">
        <v>188</v>
      </c>
      <c r="C47" s="146"/>
      <c r="D47" s="146"/>
      <c r="E47" s="150"/>
      <c r="F47" s="150">
        <v>104293</v>
      </c>
      <c r="G47" s="150"/>
      <c r="H47" s="150">
        <v>101164.21</v>
      </c>
      <c r="I47" s="150"/>
      <c r="J47" s="150">
        <v>374694.21</v>
      </c>
      <c r="K47" s="151"/>
      <c r="L47" s="151"/>
      <c r="M47" s="151"/>
      <c r="N47" s="148"/>
      <c r="O47" s="148">
        <f t="shared" si="2"/>
        <v>97.00000000000001</v>
      </c>
      <c r="P47" s="148"/>
      <c r="Q47" s="148">
        <v>121.27556876110577</v>
      </c>
    </row>
    <row r="48" spans="1:17" ht="16.5">
      <c r="A48" s="167" t="s">
        <v>276</v>
      </c>
      <c r="B48" s="163" t="s">
        <v>188</v>
      </c>
      <c r="C48" s="146"/>
      <c r="D48" s="146"/>
      <c r="E48" s="150"/>
      <c r="F48" s="150">
        <v>85960</v>
      </c>
      <c r="G48" s="150"/>
      <c r="H48" s="150">
        <v>85968.59599999999</v>
      </c>
      <c r="I48" s="150"/>
      <c r="J48" s="150">
        <v>305488.596</v>
      </c>
      <c r="K48" s="151"/>
      <c r="L48" s="151"/>
      <c r="M48" s="151"/>
      <c r="N48" s="148"/>
      <c r="O48" s="148">
        <f t="shared" si="2"/>
        <v>100.01</v>
      </c>
      <c r="P48" s="148"/>
      <c r="Q48" s="148">
        <v>84.91856575388542</v>
      </c>
    </row>
    <row r="49" spans="1:17" ht="16.5">
      <c r="A49" s="167" t="s">
        <v>233</v>
      </c>
      <c r="B49" s="163" t="s">
        <v>188</v>
      </c>
      <c r="C49" s="146"/>
      <c r="D49" s="146"/>
      <c r="E49" s="150"/>
      <c r="F49" s="150">
        <v>67341</v>
      </c>
      <c r="G49" s="150"/>
      <c r="H49" s="150">
        <v>65994.18</v>
      </c>
      <c r="I49" s="150"/>
      <c r="J49" s="150">
        <v>255395.18</v>
      </c>
      <c r="K49" s="151"/>
      <c r="L49" s="151"/>
      <c r="M49" s="151"/>
      <c r="N49" s="148"/>
      <c r="O49" s="148">
        <f t="shared" si="2"/>
        <v>97.99999999999999</v>
      </c>
      <c r="P49" s="148"/>
      <c r="Q49" s="148">
        <v>100.80645899775806</v>
      </c>
    </row>
    <row r="50" spans="1:17" ht="16.5">
      <c r="A50" s="167" t="s">
        <v>275</v>
      </c>
      <c r="B50" s="163" t="s">
        <v>188</v>
      </c>
      <c r="C50" s="146"/>
      <c r="D50" s="146"/>
      <c r="E50" s="150"/>
      <c r="F50" s="150">
        <v>71442</v>
      </c>
      <c r="G50" s="150"/>
      <c r="H50" s="150">
        <v>71520.5862</v>
      </c>
      <c r="I50" s="150"/>
      <c r="J50" s="150">
        <v>253513.58620000002</v>
      </c>
      <c r="K50" s="151"/>
      <c r="L50" s="151"/>
      <c r="M50" s="151"/>
      <c r="N50" s="148"/>
      <c r="O50" s="148">
        <f t="shared" si="2"/>
        <v>100.11000000000001</v>
      </c>
      <c r="P50" s="148"/>
      <c r="Q50" s="148">
        <v>122.21821951819196</v>
      </c>
    </row>
    <row r="51" spans="1:17" ht="16.5">
      <c r="A51" s="167" t="s">
        <v>278</v>
      </c>
      <c r="B51" s="163" t="s">
        <v>188</v>
      </c>
      <c r="C51" s="146"/>
      <c r="D51" s="146"/>
      <c r="E51" s="150"/>
      <c r="F51" s="150">
        <v>65884</v>
      </c>
      <c r="G51" s="150"/>
      <c r="H51" s="150">
        <v>56001.4</v>
      </c>
      <c r="I51" s="150"/>
      <c r="J51" s="150">
        <v>224653.4</v>
      </c>
      <c r="K51" s="151"/>
      <c r="L51" s="151"/>
      <c r="M51" s="151"/>
      <c r="N51" s="148"/>
      <c r="O51" s="148">
        <f t="shared" si="2"/>
        <v>85</v>
      </c>
      <c r="P51" s="148"/>
      <c r="Q51" s="148">
        <v>100.48459095585275</v>
      </c>
    </row>
    <row r="52" spans="1:17" ht="16.5">
      <c r="A52" s="167" t="s">
        <v>274</v>
      </c>
      <c r="B52" s="163" t="s">
        <v>188</v>
      </c>
      <c r="C52" s="146"/>
      <c r="D52" s="146"/>
      <c r="E52" s="150"/>
      <c r="F52" s="150">
        <v>57199</v>
      </c>
      <c r="G52" s="150"/>
      <c r="H52" s="150">
        <v>48619.15</v>
      </c>
      <c r="I52" s="150"/>
      <c r="J52" s="150">
        <v>176916.15</v>
      </c>
      <c r="K52" s="151"/>
      <c r="L52" s="151"/>
      <c r="M52" s="151"/>
      <c r="N52" s="148"/>
      <c r="O52" s="148">
        <f t="shared" si="2"/>
        <v>85</v>
      </c>
      <c r="P52" s="148"/>
      <c r="Q52" s="148">
        <v>97.18638416154869</v>
      </c>
    </row>
    <row r="53" spans="1:17" ht="16.5">
      <c r="A53" s="167" t="s">
        <v>267</v>
      </c>
      <c r="B53" s="163" t="s">
        <v>188</v>
      </c>
      <c r="C53" s="146"/>
      <c r="D53" s="146"/>
      <c r="E53" s="150"/>
      <c r="F53" s="150">
        <v>37244</v>
      </c>
      <c r="G53" s="150"/>
      <c r="H53" s="150">
        <v>35381.799999999996</v>
      </c>
      <c r="I53" s="150"/>
      <c r="J53" s="150">
        <v>171096.8</v>
      </c>
      <c r="K53" s="151"/>
      <c r="L53" s="151"/>
      <c r="M53" s="151"/>
      <c r="N53" s="148"/>
      <c r="O53" s="148">
        <f t="shared" si="2"/>
        <v>94.99999999999999</v>
      </c>
      <c r="P53" s="148"/>
      <c r="Q53" s="148">
        <v>65.36749367707625</v>
      </c>
    </row>
    <row r="54" spans="1:17" ht="16.5">
      <c r="A54" s="167" t="s">
        <v>235</v>
      </c>
      <c r="B54" s="163" t="s">
        <v>188</v>
      </c>
      <c r="C54" s="146"/>
      <c r="D54" s="146"/>
      <c r="E54" s="150"/>
      <c r="F54" s="150">
        <v>49267</v>
      </c>
      <c r="G54" s="150"/>
      <c r="H54" s="150">
        <v>47296.32</v>
      </c>
      <c r="I54" s="150"/>
      <c r="J54" s="150">
        <v>167793.32</v>
      </c>
      <c r="K54" s="151"/>
      <c r="L54" s="151"/>
      <c r="M54" s="151"/>
      <c r="N54" s="148"/>
      <c r="O54" s="148">
        <f t="shared" si="2"/>
        <v>96</v>
      </c>
      <c r="P54" s="148"/>
      <c r="Q54" s="148">
        <v>109.20702649579881</v>
      </c>
    </row>
    <row r="55" spans="1:17" ht="16.5">
      <c r="A55" s="167" t="s">
        <v>269</v>
      </c>
      <c r="B55" s="163" t="s">
        <v>188</v>
      </c>
      <c r="C55" s="146"/>
      <c r="D55" s="146"/>
      <c r="E55" s="150"/>
      <c r="F55" s="150">
        <v>42938</v>
      </c>
      <c r="G55" s="150"/>
      <c r="H55" s="150">
        <v>43066.81399999999</v>
      </c>
      <c r="I55" s="150"/>
      <c r="J55" s="150">
        <v>150385.81399999998</v>
      </c>
      <c r="K55" s="151"/>
      <c r="L55" s="151"/>
      <c r="M55" s="151"/>
      <c r="N55" s="148"/>
      <c r="O55" s="148">
        <f t="shared" si="2"/>
        <v>100.29999999999998</v>
      </c>
      <c r="P55" s="148"/>
      <c r="Q55" s="148">
        <v>121.73736086713672</v>
      </c>
    </row>
    <row r="56" spans="1:17" ht="16.5">
      <c r="A56" s="167" t="s">
        <v>252</v>
      </c>
      <c r="B56" s="163" t="s">
        <v>188</v>
      </c>
      <c r="C56" s="146"/>
      <c r="D56" s="146"/>
      <c r="E56" s="150"/>
      <c r="F56" s="150">
        <v>36727</v>
      </c>
      <c r="G56" s="150"/>
      <c r="H56" s="150">
        <v>36730.6727</v>
      </c>
      <c r="I56" s="150"/>
      <c r="J56" s="150">
        <v>140705.6727</v>
      </c>
      <c r="K56" s="151"/>
      <c r="L56" s="151"/>
      <c r="M56" s="151"/>
      <c r="N56" s="148"/>
      <c r="O56" s="148">
        <f t="shared" si="2"/>
        <v>100.01</v>
      </c>
      <c r="P56" s="148"/>
      <c r="Q56" s="148">
        <v>94.2751575879397</v>
      </c>
    </row>
    <row r="57" spans="1:17" ht="16.5">
      <c r="A57" s="168" t="s">
        <v>257</v>
      </c>
      <c r="B57" s="163" t="s">
        <v>188</v>
      </c>
      <c r="C57" s="146"/>
      <c r="D57" s="146"/>
      <c r="E57" s="150"/>
      <c r="F57" s="150">
        <v>25858</v>
      </c>
      <c r="G57" s="150"/>
      <c r="H57" s="150">
        <v>24565.1</v>
      </c>
      <c r="I57" s="150"/>
      <c r="J57" s="150">
        <v>93638.1</v>
      </c>
      <c r="K57" s="151"/>
      <c r="L57" s="151"/>
      <c r="M57" s="151"/>
      <c r="N57" s="148"/>
      <c r="O57" s="148">
        <f t="shared" si="2"/>
        <v>95</v>
      </c>
      <c r="P57" s="148"/>
      <c r="Q57" s="148">
        <v>135.0419671185463</v>
      </c>
    </row>
    <row r="58" spans="1:17" ht="16.5">
      <c r="A58" s="167" t="s">
        <v>271</v>
      </c>
      <c r="B58" s="163" t="s">
        <v>188</v>
      </c>
      <c r="C58" s="146"/>
      <c r="D58" s="146"/>
      <c r="E58" s="150"/>
      <c r="F58" s="150">
        <v>16919</v>
      </c>
      <c r="G58" s="150"/>
      <c r="H58" s="150">
        <v>16949.4542</v>
      </c>
      <c r="I58" s="150"/>
      <c r="J58" s="150">
        <v>72559.45420000001</v>
      </c>
      <c r="K58" s="151"/>
      <c r="L58" s="151"/>
      <c r="M58" s="151"/>
      <c r="N58" s="148"/>
      <c r="O58" s="148">
        <f t="shared" si="2"/>
        <v>100.18</v>
      </c>
      <c r="P58" s="148"/>
      <c r="Q58" s="148">
        <v>80.22494797943503</v>
      </c>
    </row>
    <row r="59" spans="1:17" ht="16.5">
      <c r="A59" s="167" t="s">
        <v>279</v>
      </c>
      <c r="B59" s="163" t="s">
        <v>188</v>
      </c>
      <c r="C59" s="146"/>
      <c r="D59" s="146"/>
      <c r="E59" s="150"/>
      <c r="F59" s="150">
        <v>17319</v>
      </c>
      <c r="G59" s="150"/>
      <c r="H59" s="150">
        <v>16453.05</v>
      </c>
      <c r="I59" s="150"/>
      <c r="J59" s="150">
        <v>66259.05</v>
      </c>
      <c r="K59" s="151"/>
      <c r="L59" s="151"/>
      <c r="M59" s="151"/>
      <c r="N59" s="148"/>
      <c r="O59" s="148">
        <f t="shared" si="2"/>
        <v>95</v>
      </c>
      <c r="P59" s="148"/>
      <c r="Q59" s="148">
        <v>202.95601433516097</v>
      </c>
    </row>
    <row r="60" spans="1:17" ht="16.5">
      <c r="A60" s="167" t="s">
        <v>249</v>
      </c>
      <c r="B60" s="163" t="s">
        <v>188</v>
      </c>
      <c r="C60" s="146"/>
      <c r="D60" s="146"/>
      <c r="E60" s="150"/>
      <c r="F60" s="150">
        <v>18747</v>
      </c>
      <c r="G60" s="150"/>
      <c r="H60" s="150">
        <v>16872.3</v>
      </c>
      <c r="I60" s="150"/>
      <c r="J60" s="150">
        <v>65262.3</v>
      </c>
      <c r="K60" s="151"/>
      <c r="L60" s="151"/>
      <c r="M60" s="151"/>
      <c r="N60" s="148"/>
      <c r="O60" s="148">
        <f t="shared" si="2"/>
        <v>89.99999999999999</v>
      </c>
      <c r="P60" s="148"/>
      <c r="Q60" s="148">
        <v>121.76938147215226</v>
      </c>
    </row>
    <row r="61" spans="1:17" ht="16.5">
      <c r="A61" s="167" t="s">
        <v>272</v>
      </c>
      <c r="B61" s="163" t="s">
        <v>188</v>
      </c>
      <c r="C61" s="146"/>
      <c r="D61" s="146"/>
      <c r="E61" s="150"/>
      <c r="F61" s="150">
        <v>16825</v>
      </c>
      <c r="G61" s="150"/>
      <c r="H61" s="150">
        <v>16826.6825</v>
      </c>
      <c r="I61" s="150"/>
      <c r="J61" s="150">
        <v>59038.682499999995</v>
      </c>
      <c r="K61" s="151"/>
      <c r="L61" s="151"/>
      <c r="M61" s="151"/>
      <c r="N61" s="148"/>
      <c r="O61" s="148">
        <f t="shared" si="2"/>
        <v>100.01</v>
      </c>
      <c r="P61" s="148"/>
      <c r="Q61" s="148">
        <v>157.02194872204046</v>
      </c>
    </row>
    <row r="62" spans="1:17" ht="16.5">
      <c r="A62" s="167" t="s">
        <v>277</v>
      </c>
      <c r="B62" s="163" t="s">
        <v>188</v>
      </c>
      <c r="C62" s="146"/>
      <c r="D62" s="146"/>
      <c r="E62" s="150"/>
      <c r="F62" s="150">
        <v>14596</v>
      </c>
      <c r="G62" s="150"/>
      <c r="H62" s="150">
        <v>12844.48</v>
      </c>
      <c r="I62" s="150"/>
      <c r="J62" s="150">
        <v>47654.479999999996</v>
      </c>
      <c r="K62" s="151"/>
      <c r="L62" s="151"/>
      <c r="M62" s="151"/>
      <c r="N62" s="148"/>
      <c r="O62" s="148">
        <f t="shared" si="2"/>
        <v>88</v>
      </c>
      <c r="P62" s="148"/>
      <c r="Q62" s="148">
        <v>118.29042347217396</v>
      </c>
    </row>
    <row r="63" spans="1:17" ht="16.5">
      <c r="A63" s="167" t="s">
        <v>268</v>
      </c>
      <c r="B63" s="163" t="s">
        <v>188</v>
      </c>
      <c r="C63" s="146"/>
      <c r="D63" s="146"/>
      <c r="E63" s="150"/>
      <c r="F63" s="150">
        <v>13114</v>
      </c>
      <c r="G63" s="150"/>
      <c r="H63" s="150">
        <v>10228.92</v>
      </c>
      <c r="I63" s="150"/>
      <c r="J63" s="150">
        <v>43912.92</v>
      </c>
      <c r="K63" s="151"/>
      <c r="L63" s="151"/>
      <c r="M63" s="151"/>
      <c r="N63" s="148"/>
      <c r="O63" s="148">
        <f t="shared" si="2"/>
        <v>78</v>
      </c>
      <c r="P63" s="148"/>
      <c r="Q63" s="148">
        <v>309.66024962978634</v>
      </c>
    </row>
    <row r="64" spans="1:17" ht="16.5">
      <c r="A64" s="167" t="s">
        <v>273</v>
      </c>
      <c r="B64" s="163" t="s">
        <v>188</v>
      </c>
      <c r="C64" s="146"/>
      <c r="D64" s="146"/>
      <c r="E64" s="150"/>
      <c r="F64" s="150">
        <v>10654</v>
      </c>
      <c r="G64" s="150"/>
      <c r="H64" s="150">
        <v>10665.7194</v>
      </c>
      <c r="I64" s="150"/>
      <c r="J64" s="150">
        <v>38834.7194</v>
      </c>
      <c r="K64" s="151"/>
      <c r="L64" s="151"/>
      <c r="M64" s="151"/>
      <c r="N64" s="148"/>
      <c r="O64" s="148">
        <f t="shared" si="2"/>
        <v>100.11000000000001</v>
      </c>
      <c r="P64" s="148"/>
      <c r="Q64" s="148">
        <v>124.89055925389934</v>
      </c>
    </row>
    <row r="65" spans="1:17" ht="16.5">
      <c r="A65" s="167" t="s">
        <v>232</v>
      </c>
      <c r="B65" s="163" t="s">
        <v>188</v>
      </c>
      <c r="C65" s="146"/>
      <c r="D65" s="146"/>
      <c r="E65" s="150"/>
      <c r="F65" s="150">
        <v>8493</v>
      </c>
      <c r="G65" s="150"/>
      <c r="H65" s="150">
        <v>7575.755999999999</v>
      </c>
      <c r="I65" s="150"/>
      <c r="J65" s="150">
        <v>27723.756</v>
      </c>
      <c r="K65" s="151"/>
      <c r="L65" s="151"/>
      <c r="M65" s="151"/>
      <c r="N65" s="148"/>
      <c r="O65" s="148">
        <f t="shared" si="2"/>
        <v>89.19999999999999</v>
      </c>
      <c r="P65" s="148"/>
      <c r="Q65" s="148">
        <v>98.16151258718975</v>
      </c>
    </row>
    <row r="66" spans="1:17" ht="16.5">
      <c r="A66" s="167" t="s">
        <v>234</v>
      </c>
      <c r="B66" s="163" t="s">
        <v>188</v>
      </c>
      <c r="C66" s="146"/>
      <c r="D66" s="146"/>
      <c r="E66" s="150"/>
      <c r="F66" s="150">
        <v>3648</v>
      </c>
      <c r="G66" s="150"/>
      <c r="H66" s="150">
        <v>3465.6</v>
      </c>
      <c r="I66" s="150"/>
      <c r="J66" s="150">
        <v>12791.6</v>
      </c>
      <c r="K66" s="151"/>
      <c r="L66" s="151"/>
      <c r="M66" s="151"/>
      <c r="N66" s="148"/>
      <c r="O66" s="148">
        <f t="shared" si="2"/>
        <v>95</v>
      </c>
      <c r="P66" s="148"/>
      <c r="Q66" s="148">
        <v>178.0320111343076</v>
      </c>
    </row>
    <row r="67" spans="1:17" ht="16.5">
      <c r="A67" s="152"/>
      <c r="B67" s="153"/>
      <c r="C67" s="154"/>
      <c r="D67" s="154"/>
      <c r="E67" s="154"/>
      <c r="F67" s="154"/>
      <c r="G67" s="154"/>
      <c r="H67" s="154"/>
      <c r="I67" s="155"/>
      <c r="J67" s="155"/>
      <c r="K67" s="156"/>
      <c r="L67" s="154"/>
      <c r="M67" s="154"/>
      <c r="N67" s="157"/>
      <c r="O67" s="157"/>
      <c r="P67" s="157"/>
      <c r="Q67" s="157"/>
    </row>
    <row r="68" spans="2:14" ht="22.5" customHeight="1">
      <c r="B68" s="158" t="s">
        <v>238</v>
      </c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N68" s="160"/>
    </row>
    <row r="69" spans="2:14" ht="16.5">
      <c r="B69" s="158" t="s">
        <v>239</v>
      </c>
      <c r="N69" s="160"/>
    </row>
  </sheetData>
  <sheetProtection/>
  <mergeCells count="13">
    <mergeCell ref="A4:A5"/>
    <mergeCell ref="B4:B5"/>
    <mergeCell ref="C4:D5"/>
    <mergeCell ref="C6:D6"/>
    <mergeCell ref="E4:F4"/>
    <mergeCell ref="E6:F6"/>
    <mergeCell ref="I4:J4"/>
    <mergeCell ref="G4:H4"/>
    <mergeCell ref="G6:H6"/>
    <mergeCell ref="I6:J6"/>
    <mergeCell ref="N4:O4"/>
    <mergeCell ref="P4:Q4"/>
    <mergeCell ref="K4:L4"/>
  </mergeCells>
  <printOptions/>
  <pageMargins left="0.4724409448818898" right="0.15748031496062992" top="0.6692913385826772" bottom="0.3937007874015748" header="0.15748031496062992" footer="0.15748031496062992"/>
  <pageSetup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6" sqref="A6"/>
    </sheetView>
  </sheetViews>
  <sheetFormatPr defaultColWidth="8.72265625" defaultRowHeight="16.5"/>
  <cols>
    <col min="1" max="1" width="54.6328125" style="12" customWidth="1"/>
    <col min="2" max="3" width="12.6328125" style="12" customWidth="1"/>
    <col min="4" max="4" width="11.6328125" style="12" bestFit="1" customWidth="1"/>
    <col min="5" max="5" width="10.18359375" style="12" bestFit="1" customWidth="1"/>
    <col min="6" max="6" width="11.90625" style="12" customWidth="1"/>
    <col min="7" max="16384" width="8.90625" style="12" customWidth="1"/>
  </cols>
  <sheetData>
    <row r="1" ht="15.75">
      <c r="A1" s="25" t="s">
        <v>7</v>
      </c>
    </row>
    <row r="2" spans="1:5" ht="15.75">
      <c r="A2" s="26" t="s">
        <v>207</v>
      </c>
      <c r="B2" s="26"/>
      <c r="C2" s="26"/>
      <c r="D2" s="26"/>
      <c r="E2" s="26"/>
    </row>
    <row r="3" spans="1:5" ht="15.75">
      <c r="A3" s="36"/>
      <c r="B3" s="36"/>
      <c r="C3" s="36"/>
      <c r="D3" s="36"/>
      <c r="E3" s="36"/>
    </row>
    <row r="4" spans="1:6" s="13" customFormat="1" ht="24.75" customHeight="1">
      <c r="A4" s="209" t="s">
        <v>14</v>
      </c>
      <c r="B4" s="213" t="s">
        <v>32</v>
      </c>
      <c r="C4" s="33" t="s">
        <v>208</v>
      </c>
      <c r="D4" s="34"/>
      <c r="E4" s="35"/>
      <c r="F4" s="211" t="s">
        <v>191</v>
      </c>
    </row>
    <row r="5" spans="1:6" s="13" customFormat="1" ht="45.75" customHeight="1">
      <c r="A5" s="210"/>
      <c r="B5" s="214"/>
      <c r="C5" s="14" t="s">
        <v>189</v>
      </c>
      <c r="D5" s="14" t="s">
        <v>190</v>
      </c>
      <c r="E5" s="14" t="s">
        <v>180</v>
      </c>
      <c r="F5" s="212"/>
    </row>
    <row r="6" spans="1:6" s="13" customFormat="1" ht="15.75">
      <c r="A6" s="56" t="s">
        <v>10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</row>
    <row r="7" spans="1:6" s="17" customFormat="1" ht="24" customHeight="1">
      <c r="A7" s="15" t="s">
        <v>15</v>
      </c>
      <c r="B7" s="16">
        <v>152.78</v>
      </c>
      <c r="C7" s="16">
        <v>104</v>
      </c>
      <c r="D7" s="16">
        <v>100.83</v>
      </c>
      <c r="E7" s="16">
        <v>100.11</v>
      </c>
      <c r="F7" s="16">
        <v>104.13</v>
      </c>
    </row>
    <row r="8" spans="1:7" ht="24" customHeight="1">
      <c r="A8" s="18" t="s">
        <v>16</v>
      </c>
      <c r="B8" s="19">
        <v>162.08</v>
      </c>
      <c r="C8" s="19">
        <v>104.45</v>
      </c>
      <c r="D8" s="19">
        <v>101.01</v>
      </c>
      <c r="E8" s="19">
        <v>100.27</v>
      </c>
      <c r="F8" s="19">
        <v>104.13</v>
      </c>
      <c r="G8" s="52"/>
    </row>
    <row r="9" spans="1:7" ht="24" customHeight="1">
      <c r="A9" s="18" t="s">
        <v>35</v>
      </c>
      <c r="B9" s="19">
        <v>152.99</v>
      </c>
      <c r="C9" s="19">
        <v>104.12</v>
      </c>
      <c r="D9" s="19">
        <v>101.06</v>
      </c>
      <c r="E9" s="19">
        <v>99.49</v>
      </c>
      <c r="F9" s="19">
        <v>102.18</v>
      </c>
      <c r="G9" s="52"/>
    </row>
    <row r="10" spans="1:7" ht="24" customHeight="1">
      <c r="A10" s="18" t="s">
        <v>17</v>
      </c>
      <c r="B10" s="19">
        <v>161.51</v>
      </c>
      <c r="C10" s="19">
        <v>104.01</v>
      </c>
      <c r="D10" s="19">
        <v>99.9</v>
      </c>
      <c r="E10" s="19">
        <v>100.45</v>
      </c>
      <c r="F10" s="19">
        <v>103.99</v>
      </c>
      <c r="G10" s="52"/>
    </row>
    <row r="11" spans="1:7" ht="24" customHeight="1">
      <c r="A11" s="18" t="s">
        <v>36</v>
      </c>
      <c r="B11" s="19">
        <v>174.46</v>
      </c>
      <c r="C11" s="19">
        <v>106.23</v>
      </c>
      <c r="D11" s="20">
        <v>104.57</v>
      </c>
      <c r="E11" s="20">
        <v>100.51</v>
      </c>
      <c r="F11" s="20">
        <v>106.72</v>
      </c>
      <c r="G11" s="52"/>
    </row>
    <row r="12" spans="1:7" ht="24" customHeight="1">
      <c r="A12" s="18" t="s">
        <v>18</v>
      </c>
      <c r="B12" s="19">
        <v>138.07</v>
      </c>
      <c r="C12" s="19">
        <v>106.39</v>
      </c>
      <c r="D12" s="19">
        <v>102.37</v>
      </c>
      <c r="E12" s="19">
        <v>100.49</v>
      </c>
      <c r="F12" s="19">
        <v>106.58</v>
      </c>
      <c r="G12" s="52"/>
    </row>
    <row r="13" spans="1:7" ht="24" customHeight="1">
      <c r="A13" s="18" t="s">
        <v>19</v>
      </c>
      <c r="B13" s="19">
        <v>148.14</v>
      </c>
      <c r="C13" s="19">
        <v>106.2</v>
      </c>
      <c r="D13" s="19">
        <v>101.87</v>
      </c>
      <c r="E13" s="19">
        <v>100.38</v>
      </c>
      <c r="F13" s="19">
        <v>105.92</v>
      </c>
      <c r="G13" s="52"/>
    </row>
    <row r="14" spans="1:7" ht="24" customHeight="1">
      <c r="A14" s="18" t="s">
        <v>37</v>
      </c>
      <c r="B14" s="19">
        <v>159.1</v>
      </c>
      <c r="C14" s="19">
        <v>104.79</v>
      </c>
      <c r="D14" s="19">
        <v>98.72</v>
      </c>
      <c r="E14" s="19">
        <v>99.01</v>
      </c>
      <c r="F14" s="19">
        <v>106.09</v>
      </c>
      <c r="G14" s="52"/>
    </row>
    <row r="15" spans="1:7" ht="24" customHeight="1">
      <c r="A15" s="18" t="s">
        <v>20</v>
      </c>
      <c r="B15" s="19">
        <v>142.27</v>
      </c>
      <c r="C15" s="19">
        <v>104.9</v>
      </c>
      <c r="D15" s="19">
        <v>101.35</v>
      </c>
      <c r="E15" s="19">
        <v>100.27</v>
      </c>
      <c r="F15" s="19">
        <v>105.65</v>
      </c>
      <c r="G15" s="52"/>
    </row>
    <row r="16" spans="1:7" ht="24" customHeight="1">
      <c r="A16" s="18" t="s">
        <v>21</v>
      </c>
      <c r="B16" s="19">
        <v>155.66</v>
      </c>
      <c r="C16" s="19">
        <v>101.69</v>
      </c>
      <c r="D16" s="19">
        <v>100.52</v>
      </c>
      <c r="E16" s="19">
        <v>100.09</v>
      </c>
      <c r="F16" s="19">
        <v>101.69</v>
      </c>
      <c r="G16" s="52"/>
    </row>
    <row r="17" spans="1:7" ht="24" customHeight="1">
      <c r="A17" s="18" t="s">
        <v>33</v>
      </c>
      <c r="B17" s="19">
        <v>152.7</v>
      </c>
      <c r="C17" s="19">
        <v>102.88</v>
      </c>
      <c r="D17" s="19">
        <v>101.89</v>
      </c>
      <c r="E17" s="19">
        <v>100.26</v>
      </c>
      <c r="F17" s="19">
        <v>103.32</v>
      </c>
      <c r="G17" s="52"/>
    </row>
    <row r="18" spans="1:7" ht="24" customHeight="1">
      <c r="A18" s="18" t="s">
        <v>34</v>
      </c>
      <c r="B18" s="19">
        <v>86.6</v>
      </c>
      <c r="C18" s="19">
        <v>99.12</v>
      </c>
      <c r="D18" s="19">
        <v>99.35</v>
      </c>
      <c r="E18" s="19">
        <v>99.97</v>
      </c>
      <c r="F18" s="19">
        <v>99.04</v>
      </c>
      <c r="G18" s="52"/>
    </row>
    <row r="19" spans="1:7" ht="24" customHeight="1">
      <c r="A19" s="18" t="s">
        <v>22</v>
      </c>
      <c r="B19" s="19">
        <v>172.97</v>
      </c>
      <c r="C19" s="19">
        <v>101.24</v>
      </c>
      <c r="D19" s="19">
        <v>100.41</v>
      </c>
      <c r="E19" s="19">
        <v>100.1</v>
      </c>
      <c r="F19" s="19">
        <v>101.09</v>
      </c>
      <c r="G19" s="52"/>
    </row>
    <row r="20" spans="1:7" ht="24" customHeight="1">
      <c r="A20" s="18" t="s">
        <v>23</v>
      </c>
      <c r="B20" s="19">
        <v>124.36</v>
      </c>
      <c r="C20" s="19">
        <v>102.85</v>
      </c>
      <c r="D20" s="19">
        <v>100.97</v>
      </c>
      <c r="E20" s="19">
        <v>100.33</v>
      </c>
      <c r="F20" s="19">
        <v>102.69</v>
      </c>
      <c r="G20" s="52"/>
    </row>
    <row r="21" spans="1:7" ht="24" customHeight="1">
      <c r="A21" s="18" t="s">
        <v>24</v>
      </c>
      <c r="B21" s="19">
        <v>160.35</v>
      </c>
      <c r="C21" s="19">
        <v>105.13</v>
      </c>
      <c r="D21" s="19">
        <v>100.63</v>
      </c>
      <c r="E21" s="19">
        <v>100.12</v>
      </c>
      <c r="F21" s="19">
        <v>106.65</v>
      </c>
      <c r="G21" s="52"/>
    </row>
    <row r="22" spans="1:7" s="22" customFormat="1" ht="24" customHeight="1">
      <c r="A22" s="21" t="s">
        <v>25</v>
      </c>
      <c r="B22" s="38">
        <v>172.5</v>
      </c>
      <c r="C22" s="38">
        <v>81.46</v>
      </c>
      <c r="D22" s="38">
        <v>102.39</v>
      </c>
      <c r="E22" s="38">
        <v>98.71</v>
      </c>
      <c r="F22" s="38">
        <v>78.78</v>
      </c>
      <c r="G22" s="52"/>
    </row>
    <row r="23" spans="1:7" s="22" customFormat="1" ht="24" customHeight="1">
      <c r="A23" s="23" t="s">
        <v>26</v>
      </c>
      <c r="B23" s="39">
        <v>137.24</v>
      </c>
      <c r="C23" s="39">
        <v>100.89</v>
      </c>
      <c r="D23" s="39">
        <v>99.84</v>
      </c>
      <c r="E23" s="39">
        <v>99.98</v>
      </c>
      <c r="F23" s="39">
        <v>101.08</v>
      </c>
      <c r="G23" s="52"/>
    </row>
  </sheetData>
  <sheetProtection/>
  <mergeCells count="3">
    <mergeCell ref="A4:A5"/>
    <mergeCell ref="F4:F5"/>
    <mergeCell ref="B4:B5"/>
  </mergeCells>
  <printOptions/>
  <pageMargins left="0.75" right="0.27" top="0.51" bottom="0.48" header="0.17" footer="0.18"/>
  <pageSetup firstPageNumber="9" useFirstPageNumber="1"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20.25" customHeight="1"/>
  <cols>
    <col min="1" max="16384" width="8.90625" style="40" customWidth="1"/>
  </cols>
  <sheetData/>
  <sheetProtection/>
  <printOptions/>
  <pageMargins left="0.34" right="0.17" top="0.38" bottom="0.38" header="0.17" footer="0.1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tuanpc</cp:lastModifiedBy>
  <cp:lastPrinted>2014-04-22T01:20:55Z</cp:lastPrinted>
  <dcterms:created xsi:type="dcterms:W3CDTF">2002-05-14T16:08:28Z</dcterms:created>
  <dcterms:modified xsi:type="dcterms:W3CDTF">2014-06-19T01:59:22Z</dcterms:modified>
  <cp:category/>
  <cp:version/>
  <cp:contentType/>
  <cp:contentStatus/>
</cp:coreProperties>
</file>