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770" windowHeight="4305" activeTab="0"/>
  </bookViews>
  <sheets>
    <sheet name="TPKTế" sheetId="1" r:id="rId1"/>
    <sheet name="Ngành" sheetId="2" r:id="rId2"/>
    <sheet name="00000000" sheetId="3" state="veryHidden" r:id="rId3"/>
    <sheet name="10000000" sheetId="4" state="veryHidden" r:id="rId4"/>
    <sheet name="20000000" sheetId="5" state="veryHidden" r:id="rId5"/>
    <sheet name="30000000" sheetId="6" state="veryHidden" r:id="rId6"/>
  </sheets>
  <definedNames>
    <definedName name="_xlnm.Print_Titles" localSheetId="0">'TPKTế'!$6:$11</definedName>
    <definedName name="_xlnm.Print_Titles">$5:$6</definedName>
    <definedName name="_xlnm.Print_Titles">$5:$6</definedName>
  </definedNames>
  <calcPr fullCalcOnLoad="1"/>
</workbook>
</file>

<file path=xl/comments1.xml><?xml version="1.0" encoding="utf-8"?>
<comments xmlns="http://schemas.openxmlformats.org/spreadsheetml/2006/main">
  <authors>
    <author>Ulysses R. Gotera</author>
  </authors>
  <commentList>
    <comment ref="C6" authorId="0">
      <text>
        <r>
          <rPr>
            <b/>
            <sz val="8"/>
            <rFont val="Tahoma"/>
            <family val="0"/>
          </rPr>
          <t>Ulysses R. Gotera: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<sst xmlns="http://schemas.openxmlformats.org/spreadsheetml/2006/main" count="99" uniqueCount="67">
  <si>
    <t>Sở Công Thương Đồng Nai</t>
  </si>
  <si>
    <t>So sánh (%)</t>
  </si>
  <si>
    <t>A</t>
  </si>
  <si>
    <t>Chỉ tiêu</t>
  </si>
  <si>
    <t>ĐVT: tỷ đồng</t>
  </si>
  <si>
    <t>CN SX Giấy; SP từ giấy; in sao ghi (21+22)</t>
  </si>
  <si>
    <t>CN Hóa chất và Cao su (24+25)</t>
  </si>
  <si>
    <t>Ngành 14: Khai thác đá và khai thác mỏ khác</t>
  </si>
  <si>
    <t>Ngành 16: Sản xuất các sp thuốc lá, thuốc lào</t>
  </si>
  <si>
    <t>Ngành 18: Sản xuất trang phục, thuộc và nhuộm da</t>
  </si>
  <si>
    <t>Ngành 21: Sản xuất giấy và sp từ giấy</t>
  </si>
  <si>
    <t>Ngành 25: Sản xuất các sp từ cao su và plasic</t>
  </si>
  <si>
    <t>Ngành 27: Sản xuất kim loại</t>
  </si>
  <si>
    <t>Ngành 30: Sản xuất thiết bị văn phòng và máy tính</t>
  </si>
  <si>
    <t>Ngành 32: Sản xuất radio, tivi, và thiết bị truyền thông</t>
  </si>
  <si>
    <t>Ngành 35: Sản xuất phương tiện vận tải khác</t>
  </si>
  <si>
    <t>Ngành 37: CN tái chế</t>
  </si>
  <si>
    <t>CN Khai khoáng và VLXD (14+26)</t>
  </si>
  <si>
    <t>CN chế biến NSTP (15+16)</t>
  </si>
  <si>
    <t>CN dệt, may, giày dép (17+18+19)</t>
  </si>
  <si>
    <t>CN chế biến gỗ, tre, tái chế (20+36+37)</t>
  </si>
  <si>
    <t>CN cơ khí, luyện kim (27+28+29+34+35)</t>
  </si>
  <si>
    <t>CN Điện – điện tử (30+31+32+33)</t>
  </si>
  <si>
    <t>CN điện nước (40+41)</t>
  </si>
  <si>
    <t>Ngành 24: Sản xuất hoá chất và các sp từ hóa chất</t>
  </si>
  <si>
    <t>Ngành 29: Sản xuất máy móc t/bị</t>
  </si>
  <si>
    <t>Ngành 15: Sản xuất thực phẩm và đồ uống, TĂGS</t>
  </si>
  <si>
    <t>Ngành 19: SX sản phẩm bằng da, sản xuất va li, túi xách</t>
  </si>
  <si>
    <t>Ngành 17: SX sản phẩm Dệt</t>
  </si>
  <si>
    <t>Ngành 20: SX sp từ gỗ và lâm sản khác (tre, nứa, lồ ô)</t>
  </si>
  <si>
    <t>Ngành 22: Xuất bản, in và sao bản ghi</t>
  </si>
  <si>
    <t>Ngành 26: Sản xuất các sp từ chất khoáng phi Kloại</t>
  </si>
  <si>
    <t>Ngành 28: Sản xuất các sp từ kim loại (trừ MMTB)</t>
  </si>
  <si>
    <t>Ngành 31: Sản xuất máy móc và thiết bị điện</t>
  </si>
  <si>
    <t>Ngành 33: Sản xuất dụng cụ y tế</t>
  </si>
  <si>
    <t>Ngành 34: Sản xuất, s/c xe có động cơ, rơmooc</t>
  </si>
  <si>
    <t>Ngành 36: Sản xuất giường, tủ, bàn, ghế, sp từ gỗ khác</t>
  </si>
  <si>
    <t>Ngành 40: Sản xuất phân phối điện, khí đốt</t>
  </si>
  <si>
    <t>Ngành 41: Khai thác, lọc và phân phối nước</t>
  </si>
  <si>
    <t xml:space="preserve">   - Kinh tế Nhà nước</t>
  </si>
  <si>
    <t xml:space="preserve">      + Trung ương</t>
  </si>
  <si>
    <t xml:space="preserve">      + Địa phương</t>
  </si>
  <si>
    <t xml:space="preserve">   - Kinh tế ngoài quốc doanh</t>
  </si>
  <si>
    <t xml:space="preserve">      + Tập thể</t>
  </si>
  <si>
    <t xml:space="preserve">      + Tư nhân</t>
  </si>
  <si>
    <t xml:space="preserve">      + Cá thể </t>
  </si>
  <si>
    <t xml:space="preserve">      + Hỗn hợp</t>
  </si>
  <si>
    <t xml:space="preserve">   - Kinh tế có vốn ĐTNN</t>
  </si>
  <si>
    <t>PHÂN THEO 9 NHÓM NGÀNH CÔNG NGHIỆP</t>
  </si>
  <si>
    <t>PHÂN THEO THÀNH PHẦN VÀ NGÀNH CÔNG NGHIỆP CẤP 2</t>
  </si>
  <si>
    <t>GIÁ TRỊ SẢN XUẤT TOÀN NGÀNH</t>
  </si>
  <si>
    <t>1. Phân theo thành phần kinh tế</t>
  </si>
  <si>
    <t>2. Phân theo ngành CN cấp 2</t>
  </si>
  <si>
    <t>CƠ CẤU (%)</t>
  </si>
  <si>
    <t>Kế hoạch năm 2010</t>
  </si>
  <si>
    <t>Kế hoạch năm 2011</t>
  </si>
  <si>
    <t>Ước tính tháng 01 năm 2011</t>
  </si>
  <si>
    <t>Năm 2011</t>
  </si>
  <si>
    <t>Ước tính tháng 7 năm 2011</t>
  </si>
  <si>
    <t>Chính thức tháng 6 năm 2011</t>
  </si>
  <si>
    <t>tháng 7/2011 so tháng 6/2011</t>
  </si>
  <si>
    <t>Chính thức 7 tháng năm 2010</t>
  </si>
  <si>
    <t>Ước tính 7 tháng năm 2011</t>
  </si>
  <si>
    <t>7 tháng 2011 so CK</t>
  </si>
  <si>
    <t>7 tháng 2011 so KH</t>
  </si>
  <si>
    <t>BIỂU 2: GIÁ TRỊ SẢN XUẤT CÔNG NGHIỆP THÁNG 7/2011 (GIÁ CỐ ĐỊNH 1994)</t>
  </si>
  <si>
    <t>BIỂU 1: GIÁ TRỊ SẢN XUẤT CÔNG NGHIỆP THÁNG 7/2011 (GIÁ CỐ ĐỊNH 1994)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</si>
</sst>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0.0"/>
    <numFmt numFmtId="174" formatCode="#,##0;[Red]#,##0"/>
    <numFmt numFmtId="175" formatCode="#,##0.0;[Red]#,##0.0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"/>
    <numFmt numFmtId="182" formatCode="0.0000"/>
    <numFmt numFmtId="183" formatCode="0.000"/>
    <numFmt numFmtId="184" formatCode="0.000000"/>
    <numFmt numFmtId="185" formatCode="_(* #,##0.0_);_(* \(#,##0.0\);_(* &quot;-&quot;??_);_(@_)"/>
    <numFmt numFmtId="186" formatCode="_(* #,##0_);_(* \(#,##0\);_(* &quot;-&quot;??_);_(@_)"/>
    <numFmt numFmtId="187" formatCode="_(* #,##0.0_);_(* \(#,##0.0\);_(* &quot;-&quot;?_);_(@_)"/>
  </numFmts>
  <fonts count="30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b/>
      <sz val="13"/>
      <name val=".VnTim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.VnTim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48"/>
      <name val="Times New Roman"/>
      <family val="1"/>
    </font>
    <font>
      <sz val="11"/>
      <color indexed="61"/>
      <name val="Times New Roman"/>
      <family val="1"/>
    </font>
    <font>
      <sz val="11"/>
      <color indexed="48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11"/>
      <name val="Times New Roman"/>
      <family val="1"/>
    </font>
    <font>
      <sz val="11"/>
      <color indexed="50"/>
      <name val="Times New Roman"/>
      <family val="1"/>
    </font>
    <font>
      <sz val="11"/>
      <color indexed="52"/>
      <name val="Times New Roman"/>
      <family val="1"/>
    </font>
    <font>
      <b/>
      <i/>
      <sz val="11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8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72" fontId="15" fillId="2" borderId="3" xfId="0" applyNumberFormat="1" applyFont="1" applyFill="1" applyBorder="1" applyAlignment="1" quotePrefix="1">
      <alignment horizontal="right" wrapText="1"/>
    </xf>
    <xf numFmtId="172" fontId="15" fillId="2" borderId="3" xfId="0" applyNumberFormat="1" applyFont="1" applyFill="1" applyBorder="1" applyAlignment="1">
      <alignment horizontal="right" wrapText="1"/>
    </xf>
    <xf numFmtId="172" fontId="12" fillId="2" borderId="3" xfId="0" applyNumberFormat="1" applyFont="1" applyFill="1" applyBorder="1" applyAlignment="1">
      <alignment horizontal="right" wrapText="1"/>
    </xf>
    <xf numFmtId="172" fontId="12" fillId="2" borderId="4" xfId="0" applyNumberFormat="1" applyFont="1" applyFill="1" applyBorder="1" applyAlignment="1">
      <alignment horizontal="right" wrapText="1"/>
    </xf>
    <xf numFmtId="172" fontId="15" fillId="2" borderId="5" xfId="0" applyNumberFormat="1" applyFont="1" applyFill="1" applyBorder="1" applyAlignment="1" quotePrefix="1">
      <alignment horizontal="right" wrapText="1"/>
    </xf>
    <xf numFmtId="0" fontId="6" fillId="0" borderId="0" xfId="0" applyFont="1" applyAlignment="1">
      <alignment/>
    </xf>
    <xf numFmtId="41" fontId="17" fillId="2" borderId="3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Continuous"/>
    </xf>
    <xf numFmtId="0" fontId="7" fillId="2" borderId="6" xfId="0" applyFont="1" applyFill="1" applyBorder="1" applyAlignment="1">
      <alignment horizontal="centerContinuous" vertical="center"/>
    </xf>
    <xf numFmtId="172" fontId="12" fillId="0" borderId="3" xfId="0" applyNumberFormat="1" applyFont="1" applyBorder="1" applyAlignment="1" quotePrefix="1">
      <alignment horizontal="right"/>
    </xf>
    <xf numFmtId="172" fontId="15" fillId="0" borderId="3" xfId="0" applyNumberFormat="1" applyFont="1" applyBorder="1" applyAlignment="1" quotePrefix="1">
      <alignment horizontal="right"/>
    </xf>
    <xf numFmtId="172" fontId="12" fillId="0" borderId="3" xfId="0" applyNumberFormat="1" applyFont="1" applyBorder="1" applyAlignment="1">
      <alignment/>
    </xf>
    <xf numFmtId="172" fontId="12" fillId="2" borderId="4" xfId="0" applyNumberFormat="1" applyFont="1" applyFill="1" applyBorder="1" applyAlignment="1">
      <alignment wrapText="1"/>
    </xf>
    <xf numFmtId="0" fontId="16" fillId="0" borderId="7" xfId="0" applyFont="1" applyBorder="1" applyAlignment="1">
      <alignment/>
    </xf>
    <xf numFmtId="41" fontId="8" fillId="2" borderId="3" xfId="0" applyNumberFormat="1" applyFont="1" applyFill="1" applyBorder="1" applyAlignment="1">
      <alignment vertical="center" wrapText="1"/>
    </xf>
    <xf numFmtId="41" fontId="8" fillId="2" borderId="4" xfId="0" applyNumberFormat="1" applyFont="1" applyFill="1" applyBorder="1" applyAlignment="1">
      <alignment vertical="center" wrapText="1"/>
    </xf>
    <xf numFmtId="172" fontId="12" fillId="2" borderId="0" xfId="0" applyNumberFormat="1" applyFont="1" applyFill="1" applyBorder="1" applyAlignment="1">
      <alignment wrapText="1"/>
    </xf>
    <xf numFmtId="172" fontId="12" fillId="2" borderId="0" xfId="0" applyNumberFormat="1" applyFont="1" applyFill="1" applyBorder="1" applyAlignment="1">
      <alignment horizontal="right" wrapText="1"/>
    </xf>
    <xf numFmtId="41" fontId="18" fillId="2" borderId="3" xfId="0" applyNumberFormat="1" applyFont="1" applyFill="1" applyBorder="1" applyAlignment="1">
      <alignment vertical="center" wrapText="1"/>
    </xf>
    <xf numFmtId="41" fontId="19" fillId="2" borderId="3" xfId="0" applyNumberFormat="1" applyFont="1" applyFill="1" applyBorder="1" applyAlignment="1">
      <alignment vertical="center" wrapText="1"/>
    </xf>
    <xf numFmtId="41" fontId="20" fillId="2" borderId="3" xfId="0" applyNumberFormat="1" applyFont="1" applyFill="1" applyBorder="1" applyAlignment="1">
      <alignment vertical="center" wrapText="1"/>
    </xf>
    <xf numFmtId="41" fontId="21" fillId="2" borderId="3" xfId="0" applyNumberFormat="1" applyFont="1" applyFill="1" applyBorder="1" applyAlignment="1">
      <alignment vertical="center" wrapText="1"/>
    </xf>
    <xf numFmtId="41" fontId="22" fillId="2" borderId="3" xfId="0" applyNumberFormat="1" applyFont="1" applyFill="1" applyBorder="1" applyAlignment="1">
      <alignment vertical="center" wrapText="1"/>
    </xf>
    <xf numFmtId="41" fontId="23" fillId="2" borderId="3" xfId="0" applyNumberFormat="1" applyFont="1" applyFill="1" applyBorder="1" applyAlignment="1">
      <alignment vertical="center" wrapText="1"/>
    </xf>
    <xf numFmtId="41" fontId="24" fillId="2" borderId="3" xfId="0" applyNumberFormat="1" applyFont="1" applyFill="1" applyBorder="1" applyAlignment="1">
      <alignment vertical="center" wrapText="1"/>
    </xf>
    <xf numFmtId="41" fontId="25" fillId="2" borderId="3" xfId="0" applyNumberFormat="1" applyFont="1" applyFill="1" applyBorder="1" applyAlignment="1">
      <alignment vertical="center" wrapText="1"/>
    </xf>
    <xf numFmtId="0" fontId="26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172" fontId="12" fillId="2" borderId="5" xfId="0" applyNumberFormat="1" applyFont="1" applyFill="1" applyBorder="1" applyAlignment="1" quotePrefix="1">
      <alignment horizontal="right" wrapText="1"/>
    </xf>
    <xf numFmtId="172" fontId="12" fillId="2" borderId="5" xfId="0" applyNumberFormat="1" applyFont="1" applyFill="1" applyBorder="1" applyAlignment="1">
      <alignment horizontal="right" wrapText="1"/>
    </xf>
    <xf numFmtId="172" fontId="15" fillId="2" borderId="5" xfId="0" applyNumberFormat="1" applyFont="1" applyFill="1" applyBorder="1" applyAlignment="1" quotePrefix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41" fontId="7" fillId="2" borderId="8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172" fontId="15" fillId="2" borderId="9" xfId="0" applyNumberFormat="1" applyFont="1" applyFill="1" applyBorder="1" applyAlignment="1" quotePrefix="1">
      <alignment horizontal="right" wrapText="1"/>
    </xf>
    <xf numFmtId="172" fontId="15" fillId="2" borderId="9" xfId="0" applyNumberFormat="1" applyFont="1" applyFill="1" applyBorder="1" applyAlignment="1" quotePrefix="1">
      <alignment horizontal="right" wrapText="1"/>
    </xf>
    <xf numFmtId="172" fontId="15" fillId="2" borderId="3" xfId="0" applyNumberFormat="1" applyFont="1" applyFill="1" applyBorder="1" applyAlignment="1" quotePrefix="1">
      <alignment horizontal="right" wrapText="1"/>
    </xf>
    <xf numFmtId="172" fontId="12" fillId="2" borderId="3" xfId="0" applyNumberFormat="1" applyFont="1" applyFill="1" applyBorder="1" applyAlignment="1" quotePrefix="1">
      <alignment horizontal="right" wrapText="1"/>
    </xf>
    <xf numFmtId="172" fontId="12" fillId="2" borderId="4" xfId="0" applyNumberFormat="1" applyFont="1" applyFill="1" applyBorder="1" applyAlignment="1" quotePrefix="1">
      <alignment horizontal="right" wrapText="1"/>
    </xf>
    <xf numFmtId="0" fontId="7" fillId="0" borderId="5" xfId="0" applyFont="1" applyBorder="1" applyAlignment="1">
      <alignment horizontal="center" vertical="center"/>
    </xf>
    <xf numFmtId="172" fontId="12" fillId="2" borderId="5" xfId="0" applyNumberFormat="1" applyFont="1" applyFill="1" applyBorder="1" applyAlignment="1">
      <alignment horizontal="right" wrapText="1"/>
    </xf>
    <xf numFmtId="41" fontId="17" fillId="2" borderId="4" xfId="0" applyNumberFormat="1" applyFont="1" applyFill="1" applyBorder="1" applyAlignment="1">
      <alignment vertical="center" wrapText="1"/>
    </xf>
    <xf numFmtId="172" fontId="27" fillId="2" borderId="4" xfId="0" applyNumberFormat="1" applyFont="1" applyFill="1" applyBorder="1" applyAlignment="1">
      <alignment horizontal="right" wrapText="1"/>
    </xf>
    <xf numFmtId="0" fontId="7" fillId="2" borderId="10" xfId="0" applyFont="1" applyFill="1" applyBorder="1" applyAlignment="1">
      <alignment horizontal="centerContinuous" vertical="center"/>
    </xf>
    <xf numFmtId="0" fontId="7" fillId="2" borderId="2" xfId="0" applyFont="1" applyFill="1" applyBorder="1" applyAlignment="1">
      <alignment horizontal="centerContinuous" vertical="center"/>
    </xf>
    <xf numFmtId="0" fontId="7" fillId="2" borderId="11" xfId="0" applyFont="1" applyFill="1" applyBorder="1" applyAlignment="1">
      <alignment horizontal="centerContinuous" vertical="center"/>
    </xf>
    <xf numFmtId="172" fontId="15" fillId="2" borderId="3" xfId="0" applyNumberFormat="1" applyFont="1" applyFill="1" applyBorder="1" applyAlignment="1">
      <alignment horizontal="right" wrapText="1"/>
    </xf>
    <xf numFmtId="172" fontId="27" fillId="2" borderId="12" xfId="0" applyNumberFormat="1" applyFont="1" applyFill="1" applyBorder="1" applyAlignment="1" quotePrefix="1">
      <alignment horizontal="right" wrapText="1"/>
    </xf>
    <xf numFmtId="0" fontId="8" fillId="2" borderId="6" xfId="0" applyFont="1" applyFill="1" applyBorder="1" applyAlignment="1">
      <alignment horizontal="center" wrapText="1"/>
    </xf>
    <xf numFmtId="172" fontId="27" fillId="2" borderId="5" xfId="0" applyNumberFormat="1" applyFont="1" applyFill="1" applyBorder="1" applyAlignment="1" quotePrefix="1">
      <alignment horizontal="right" wrapText="1"/>
    </xf>
    <xf numFmtId="172" fontId="27" fillId="2" borderId="4" xfId="0" applyNumberFormat="1" applyFont="1" applyFill="1" applyBorder="1" applyAlignment="1" quotePrefix="1">
      <alignment horizontal="right" wrapText="1"/>
    </xf>
    <xf numFmtId="172" fontId="27" fillId="2" borderId="3" xfId="0" applyNumberFormat="1" applyFont="1" applyFill="1" applyBorder="1" applyAlignment="1" quotePrefix="1">
      <alignment horizontal="right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3" fontId="28" fillId="2" borderId="14" xfId="0" applyNumberFormat="1" applyFont="1" applyFill="1" applyBorder="1" applyAlignment="1">
      <alignment horizontal="center" vertical="center" wrapText="1"/>
    </xf>
    <xf numFmtId="3" fontId="28" fillId="2" borderId="3" xfId="0" applyNumberFormat="1" applyFont="1" applyFill="1" applyBorder="1" applyAlignment="1">
      <alignment horizontal="center" vertical="center" wrapText="1"/>
    </xf>
    <xf numFmtId="3" fontId="28" fillId="2" borderId="4" xfId="0" applyNumberFormat="1" applyFont="1" applyFill="1" applyBorder="1" applyAlignment="1">
      <alignment horizontal="center" vertical="center" wrapText="1"/>
    </xf>
    <xf numFmtId="3" fontId="28" fillId="2" borderId="13" xfId="0" applyNumberFormat="1" applyFont="1" applyFill="1" applyBorder="1" applyAlignment="1">
      <alignment horizontal="center" vertical="center" wrapText="1"/>
    </xf>
    <xf numFmtId="3" fontId="28" fillId="2" borderId="8" xfId="0" applyNumberFormat="1" applyFont="1" applyFill="1" applyBorder="1" applyAlignment="1">
      <alignment horizontal="center" vertical="center" wrapText="1"/>
    </xf>
    <xf numFmtId="3" fontId="28" fillId="2" borderId="12" xfId="0" applyNumberFormat="1" applyFont="1" applyFill="1" applyBorder="1" applyAlignment="1">
      <alignment horizontal="center" vertical="center" wrapText="1"/>
    </xf>
  </cellXfs>
  <cellStyles count="11">
    <cellStyle name="Normal" xfId="0"/>
    <cellStyle name="??_kc-elec system check list" xfId="15"/>
    <cellStyle name="Comma" xfId="16"/>
    <cellStyle name="Comma [0]" xfId="17"/>
    <cellStyle name="Currency" xfId="18"/>
    <cellStyle name="Currency [0]" xfId="19"/>
    <cellStyle name="Followed Hyperlink" xfId="20"/>
    <cellStyle name="Header1" xfId="21"/>
    <cellStyle name="Header2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3" sqref="B13"/>
    </sheetView>
  </sheetViews>
  <sheetFormatPr defaultColWidth="8.72265625" defaultRowHeight="16.5"/>
  <cols>
    <col min="1" max="1" width="42.453125" style="4" customWidth="1"/>
    <col min="2" max="2" width="9.453125" style="4" customWidth="1"/>
    <col min="3" max="3" width="9.453125" style="4" hidden="1" customWidth="1"/>
    <col min="4" max="5" width="10.54296875" style="4" customWidth="1"/>
    <col min="6" max="6" width="10.36328125" style="4" customWidth="1"/>
    <col min="7" max="8" width="9.36328125" style="4" customWidth="1"/>
    <col min="9" max="10" width="8.6328125" style="4" customWidth="1"/>
    <col min="11" max="16384" width="8.90625" style="4" customWidth="1"/>
  </cols>
  <sheetData>
    <row r="1" spans="1:3" ht="18.75">
      <c r="A1" s="39" t="s">
        <v>0</v>
      </c>
      <c r="B1" s="3"/>
      <c r="C1" s="3"/>
    </row>
    <row r="2" spans="1:3" ht="18.75">
      <c r="A2" s="3"/>
      <c r="B2" s="3"/>
      <c r="C2" s="3"/>
    </row>
    <row r="3" spans="1:10" ht="18.75">
      <c r="A3" s="40" t="s">
        <v>66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8.75">
      <c r="A4" s="40" t="s">
        <v>49</v>
      </c>
      <c r="B4" s="12"/>
      <c r="C4" s="12"/>
      <c r="D4" s="12"/>
      <c r="E4" s="12"/>
      <c r="F4" s="12"/>
      <c r="G4" s="12"/>
      <c r="H4" s="12"/>
      <c r="I4" s="12"/>
      <c r="J4" s="12"/>
    </row>
    <row r="5" spans="9:10" ht="16.5">
      <c r="I5" s="18" t="s">
        <v>4</v>
      </c>
      <c r="J5" s="18"/>
    </row>
    <row r="6" spans="1:10" ht="18" customHeight="1">
      <c r="A6" s="61" t="s">
        <v>3</v>
      </c>
      <c r="B6" s="61" t="s">
        <v>55</v>
      </c>
      <c r="C6" s="67" t="s">
        <v>56</v>
      </c>
      <c r="D6" s="52" t="s">
        <v>57</v>
      </c>
      <c r="E6" s="53"/>
      <c r="F6" s="54"/>
      <c r="G6" s="64" t="s">
        <v>61</v>
      </c>
      <c r="H6" s="13" t="s">
        <v>1</v>
      </c>
      <c r="I6" s="13"/>
      <c r="J6" s="13"/>
    </row>
    <row r="7" spans="1:10" ht="16.5" customHeight="1">
      <c r="A7" s="62"/>
      <c r="B7" s="62"/>
      <c r="C7" s="68"/>
      <c r="D7" s="62" t="s">
        <v>59</v>
      </c>
      <c r="E7" s="62" t="s">
        <v>58</v>
      </c>
      <c r="F7" s="62" t="s">
        <v>62</v>
      </c>
      <c r="G7" s="65"/>
      <c r="H7" s="61" t="s">
        <v>60</v>
      </c>
      <c r="I7" s="61" t="s">
        <v>63</v>
      </c>
      <c r="J7" s="61" t="s">
        <v>64</v>
      </c>
    </row>
    <row r="8" spans="1:10" ht="16.5" customHeight="1">
      <c r="A8" s="62"/>
      <c r="B8" s="62"/>
      <c r="C8" s="68"/>
      <c r="D8" s="62"/>
      <c r="E8" s="62"/>
      <c r="F8" s="62"/>
      <c r="G8" s="65"/>
      <c r="H8" s="62"/>
      <c r="I8" s="62"/>
      <c r="J8" s="62"/>
    </row>
    <row r="9" spans="1:10" ht="16.5">
      <c r="A9" s="62"/>
      <c r="B9" s="62"/>
      <c r="C9" s="68"/>
      <c r="D9" s="62"/>
      <c r="E9" s="62"/>
      <c r="F9" s="62"/>
      <c r="G9" s="65"/>
      <c r="H9" s="62"/>
      <c r="I9" s="62"/>
      <c r="J9" s="62"/>
    </row>
    <row r="10" spans="1:10" ht="16.5">
      <c r="A10" s="63"/>
      <c r="B10" s="63"/>
      <c r="C10" s="69"/>
      <c r="D10" s="63"/>
      <c r="E10" s="63"/>
      <c r="F10" s="63"/>
      <c r="G10" s="66"/>
      <c r="H10" s="63"/>
      <c r="I10" s="63"/>
      <c r="J10" s="63"/>
    </row>
    <row r="11" spans="1:10" ht="16.5">
      <c r="A11" s="57" t="s">
        <v>2</v>
      </c>
      <c r="B11" s="57">
        <v>1</v>
      </c>
      <c r="C11" s="57"/>
      <c r="D11" s="57">
        <v>2</v>
      </c>
      <c r="E11" s="57">
        <v>3</v>
      </c>
      <c r="F11" s="57">
        <v>4</v>
      </c>
      <c r="G11" s="57">
        <v>5</v>
      </c>
      <c r="H11" s="57">
        <v>6</v>
      </c>
      <c r="I11" s="57">
        <v>7</v>
      </c>
      <c r="J11" s="57">
        <v>8</v>
      </c>
    </row>
    <row r="12" spans="1:10" s="10" customFormat="1" ht="16.5">
      <c r="A12" s="42" t="s">
        <v>50</v>
      </c>
      <c r="B12" s="43">
        <v>120848</v>
      </c>
      <c r="C12" s="43">
        <v>8479.44</v>
      </c>
      <c r="D12" s="43">
        <v>9918.24</v>
      </c>
      <c r="E12" s="43">
        <v>10031.44</v>
      </c>
      <c r="F12" s="43">
        <v>67650.73</v>
      </c>
      <c r="G12" s="43">
        <v>57741.16</v>
      </c>
      <c r="H12" s="44">
        <v>101.14133152656117</v>
      </c>
      <c r="I12" s="44">
        <v>117.16205562894821</v>
      </c>
      <c r="J12" s="44">
        <v>55.980016218721026</v>
      </c>
    </row>
    <row r="13" spans="1:10" s="10" customFormat="1" ht="16.5">
      <c r="A13" s="34" t="s">
        <v>51</v>
      </c>
      <c r="B13" s="5"/>
      <c r="C13" s="5"/>
      <c r="D13" s="5"/>
      <c r="E13" s="5"/>
      <c r="F13" s="5"/>
      <c r="G13" s="5"/>
      <c r="H13" s="45"/>
      <c r="I13" s="45"/>
      <c r="J13" s="55"/>
    </row>
    <row r="14" spans="1:10" s="10" customFormat="1" ht="16.5">
      <c r="A14" s="31" t="s">
        <v>39</v>
      </c>
      <c r="B14" s="5">
        <v>13885</v>
      </c>
      <c r="C14" s="5">
        <v>1174.73</v>
      </c>
      <c r="D14" s="5">
        <v>1039.83</v>
      </c>
      <c r="E14" s="5">
        <v>1044.14</v>
      </c>
      <c r="F14" s="5">
        <v>7138.83</v>
      </c>
      <c r="G14" s="5">
        <v>6915.45</v>
      </c>
      <c r="H14" s="45">
        <v>100.41449083023186</v>
      </c>
      <c r="I14" s="45">
        <v>103.23015855801141</v>
      </c>
      <c r="J14" s="45">
        <v>51.413971912135395</v>
      </c>
    </row>
    <row r="15" spans="1:10" ht="16.5">
      <c r="A15" s="32" t="s">
        <v>40</v>
      </c>
      <c r="B15" s="14">
        <v>10545</v>
      </c>
      <c r="C15" s="7">
        <v>864.84</v>
      </c>
      <c r="D15" s="14">
        <v>778.26</v>
      </c>
      <c r="E15" s="14">
        <v>780.51</v>
      </c>
      <c r="F15" s="7">
        <v>5373.92</v>
      </c>
      <c r="G15" s="7">
        <v>5263.94</v>
      </c>
      <c r="H15" s="46">
        <v>100.28910646827538</v>
      </c>
      <c r="I15" s="46">
        <v>102.08930952860406</v>
      </c>
      <c r="J15" s="46">
        <v>50.96178283546705</v>
      </c>
    </row>
    <row r="16" spans="1:10" ht="16.5">
      <c r="A16" s="32" t="s">
        <v>41</v>
      </c>
      <c r="B16" s="14">
        <v>3340</v>
      </c>
      <c r="C16" s="7">
        <v>309.89</v>
      </c>
      <c r="D16" s="14">
        <v>261.57</v>
      </c>
      <c r="E16" s="14">
        <v>263.63</v>
      </c>
      <c r="F16" s="7">
        <v>1764.91</v>
      </c>
      <c r="G16" s="7">
        <v>1651.51</v>
      </c>
      <c r="H16" s="46">
        <v>100.78755208930687</v>
      </c>
      <c r="I16" s="46">
        <v>106.86644343661256</v>
      </c>
      <c r="J16" s="46">
        <v>52.84161676646707</v>
      </c>
    </row>
    <row r="17" spans="1:10" s="10" customFormat="1" ht="16.5">
      <c r="A17" s="31" t="s">
        <v>42</v>
      </c>
      <c r="B17" s="15">
        <v>15790</v>
      </c>
      <c r="C17" s="15">
        <v>1043</v>
      </c>
      <c r="D17" s="15">
        <v>1325.6</v>
      </c>
      <c r="E17" s="15">
        <v>1346</v>
      </c>
      <c r="F17" s="15">
        <v>8936.19</v>
      </c>
      <c r="G17" s="15">
        <v>7404.79</v>
      </c>
      <c r="H17" s="45">
        <v>101.53892576946288</v>
      </c>
      <c r="I17" s="45">
        <v>120.68120770474245</v>
      </c>
      <c r="J17" s="45">
        <v>56.593983533882195</v>
      </c>
    </row>
    <row r="18" spans="1:10" ht="16.5">
      <c r="A18" s="32" t="s">
        <v>43</v>
      </c>
      <c r="B18" s="7"/>
      <c r="C18" s="7">
        <v>3.7</v>
      </c>
      <c r="D18" s="16">
        <v>4.55</v>
      </c>
      <c r="E18" s="16">
        <v>4.4</v>
      </c>
      <c r="F18" s="7">
        <v>29.41</v>
      </c>
      <c r="G18" s="7">
        <v>23.09</v>
      </c>
      <c r="H18" s="46">
        <v>96.70329670329672</v>
      </c>
      <c r="I18" s="46">
        <v>127.37115634473798</v>
      </c>
      <c r="J18" s="46"/>
    </row>
    <row r="19" spans="1:10" ht="16.5">
      <c r="A19" s="32" t="s">
        <v>44</v>
      </c>
      <c r="B19" s="7"/>
      <c r="C19" s="7">
        <v>135.2</v>
      </c>
      <c r="D19" s="16">
        <v>175.5</v>
      </c>
      <c r="E19" s="16">
        <v>177.8</v>
      </c>
      <c r="F19" s="7">
        <v>1192.56</v>
      </c>
      <c r="G19" s="7">
        <v>1014.11</v>
      </c>
      <c r="H19" s="46">
        <v>101.31054131054131</v>
      </c>
      <c r="I19" s="46">
        <v>117.59671041602982</v>
      </c>
      <c r="J19" s="46"/>
    </row>
    <row r="20" spans="1:10" ht="16.5">
      <c r="A20" s="32" t="s">
        <v>45</v>
      </c>
      <c r="B20" s="7"/>
      <c r="C20" s="7">
        <v>190.97</v>
      </c>
      <c r="D20" s="16">
        <v>169.6</v>
      </c>
      <c r="E20" s="16">
        <v>175</v>
      </c>
      <c r="F20" s="7">
        <v>1158.57</v>
      </c>
      <c r="G20" s="7">
        <v>1056.98</v>
      </c>
      <c r="H20" s="46">
        <v>103.18396226415094</v>
      </c>
      <c r="I20" s="46">
        <v>109.61134553160892</v>
      </c>
      <c r="J20" s="46"/>
    </row>
    <row r="21" spans="1:10" ht="16.5">
      <c r="A21" s="32" t="s">
        <v>46</v>
      </c>
      <c r="B21" s="7"/>
      <c r="C21" s="7">
        <v>713.13</v>
      </c>
      <c r="D21" s="16">
        <v>975.95</v>
      </c>
      <c r="E21" s="16">
        <v>988.8</v>
      </c>
      <c r="F21" s="7">
        <v>6555.65</v>
      </c>
      <c r="G21" s="7">
        <v>5310.61</v>
      </c>
      <c r="H21" s="46">
        <v>101.31666581279777</v>
      </c>
      <c r="I21" s="46">
        <v>123.44438774453405</v>
      </c>
      <c r="J21" s="46"/>
    </row>
    <row r="22" spans="1:10" s="10" customFormat="1" ht="16.5">
      <c r="A22" s="33" t="s">
        <v>47</v>
      </c>
      <c r="B22" s="15">
        <v>91173</v>
      </c>
      <c r="C22" s="15">
        <v>6261.71</v>
      </c>
      <c r="D22" s="15">
        <v>7552.81</v>
      </c>
      <c r="E22" s="15">
        <v>7641.3</v>
      </c>
      <c r="F22" s="15">
        <v>51575.71</v>
      </c>
      <c r="G22" s="6">
        <v>43420.92</v>
      </c>
      <c r="H22" s="45">
        <v>101.17161692138423</v>
      </c>
      <c r="I22" s="45">
        <v>118.78078585161253</v>
      </c>
      <c r="J22" s="45">
        <v>56.56906101587092</v>
      </c>
    </row>
    <row r="23" spans="1:10" ht="16.5">
      <c r="A23" s="34" t="s">
        <v>52</v>
      </c>
      <c r="B23" s="7"/>
      <c r="C23" s="7">
        <v>8479.419000000002</v>
      </c>
      <c r="D23" s="7">
        <v>9918.313</v>
      </c>
      <c r="E23" s="7">
        <v>10031.4</v>
      </c>
      <c r="F23" s="7">
        <v>67650.7</v>
      </c>
      <c r="G23" s="7">
        <v>57741.03</v>
      </c>
      <c r="H23" s="46">
        <v>101.14018381956689</v>
      </c>
      <c r="I23" s="46">
        <v>117.16226745522209</v>
      </c>
      <c r="J23" s="46"/>
    </row>
    <row r="24" spans="1:10" ht="18" customHeight="1">
      <c r="A24" s="28" t="s">
        <v>7</v>
      </c>
      <c r="B24" s="7"/>
      <c r="C24" s="7">
        <v>124.3</v>
      </c>
      <c r="D24" s="7">
        <v>118.6</v>
      </c>
      <c r="E24" s="7">
        <v>121.2</v>
      </c>
      <c r="F24" s="7">
        <v>814.3</v>
      </c>
      <c r="G24" s="7">
        <v>735.08</v>
      </c>
      <c r="H24" s="46">
        <v>102.19224283305228</v>
      </c>
      <c r="I24" s="46">
        <v>110.77705827937096</v>
      </c>
      <c r="J24" s="46"/>
    </row>
    <row r="25" spans="1:10" ht="18" customHeight="1">
      <c r="A25" s="24" t="s">
        <v>26</v>
      </c>
      <c r="B25" s="7"/>
      <c r="C25" s="7">
        <v>1907.595</v>
      </c>
      <c r="D25" s="7">
        <v>2337.365</v>
      </c>
      <c r="E25" s="7">
        <v>2358.96</v>
      </c>
      <c r="F25" s="7">
        <v>16208.504</v>
      </c>
      <c r="G25" s="7">
        <v>13341.855</v>
      </c>
      <c r="H25" s="46">
        <v>100.92390362651962</v>
      </c>
      <c r="I25" s="46">
        <v>121.48613517385702</v>
      </c>
      <c r="J25" s="46"/>
    </row>
    <row r="26" spans="1:10" ht="18" customHeight="1">
      <c r="A26" s="24" t="s">
        <v>8</v>
      </c>
      <c r="B26" s="7"/>
      <c r="C26" s="7">
        <v>117.422</v>
      </c>
      <c r="D26" s="7">
        <v>110.631</v>
      </c>
      <c r="E26" s="7">
        <v>111.37</v>
      </c>
      <c r="F26" s="7">
        <v>787.542</v>
      </c>
      <c r="G26" s="7">
        <v>696.872</v>
      </c>
      <c r="H26" s="46">
        <v>100.66798636910089</v>
      </c>
      <c r="I26" s="46">
        <v>113.01099771550587</v>
      </c>
      <c r="J26" s="46"/>
    </row>
    <row r="27" spans="1:10" ht="18" customHeight="1">
      <c r="A27" s="25" t="s">
        <v>28</v>
      </c>
      <c r="B27" s="7"/>
      <c r="C27" s="7">
        <v>793.388</v>
      </c>
      <c r="D27" s="7">
        <v>1054.8220000000001</v>
      </c>
      <c r="E27" s="7">
        <v>1080.507</v>
      </c>
      <c r="F27" s="7">
        <v>6769.81</v>
      </c>
      <c r="G27" s="7">
        <v>5484.764999999999</v>
      </c>
      <c r="H27" s="46">
        <v>102.43500799186971</v>
      </c>
      <c r="I27" s="46">
        <v>123.42935385563464</v>
      </c>
      <c r="J27" s="46"/>
    </row>
    <row r="28" spans="1:10" ht="18" customHeight="1">
      <c r="A28" s="25" t="s">
        <v>9</v>
      </c>
      <c r="B28" s="7"/>
      <c r="C28" s="7">
        <v>184.465</v>
      </c>
      <c r="D28" s="7">
        <v>231.662</v>
      </c>
      <c r="E28" s="7">
        <v>234.714</v>
      </c>
      <c r="F28" s="7">
        <v>1544.054</v>
      </c>
      <c r="G28" s="7">
        <v>1317.9</v>
      </c>
      <c r="H28" s="46">
        <v>101.31743661023387</v>
      </c>
      <c r="I28" s="46">
        <v>117.16017907276728</v>
      </c>
      <c r="J28" s="46"/>
    </row>
    <row r="29" spans="1:10" ht="18" customHeight="1">
      <c r="A29" s="23" t="s">
        <v>27</v>
      </c>
      <c r="B29" s="7"/>
      <c r="C29" s="7">
        <v>875.322</v>
      </c>
      <c r="D29" s="7">
        <v>1235.6909999999998</v>
      </c>
      <c r="E29" s="7">
        <v>1250.731</v>
      </c>
      <c r="F29" s="7">
        <v>8443.711</v>
      </c>
      <c r="G29" s="7">
        <v>7098.744</v>
      </c>
      <c r="H29" s="46">
        <v>101.21713276215496</v>
      </c>
      <c r="I29" s="46">
        <v>118.94654885427617</v>
      </c>
      <c r="J29" s="46"/>
    </row>
    <row r="30" spans="1:10" ht="18" customHeight="1">
      <c r="A30" s="26" t="s">
        <v>29</v>
      </c>
      <c r="B30" s="7"/>
      <c r="C30" s="7">
        <v>192.113</v>
      </c>
      <c r="D30" s="7">
        <v>187.692</v>
      </c>
      <c r="E30" s="7">
        <v>190.393</v>
      </c>
      <c r="F30" s="7">
        <v>1421.512</v>
      </c>
      <c r="G30" s="7">
        <v>1200.9119999999998</v>
      </c>
      <c r="H30" s="46">
        <v>101.4390597361635</v>
      </c>
      <c r="I30" s="46">
        <v>118.36937261014964</v>
      </c>
      <c r="J30" s="46"/>
    </row>
    <row r="31" spans="1:10" ht="18" customHeight="1">
      <c r="A31" s="27" t="s">
        <v>10</v>
      </c>
      <c r="B31" s="7"/>
      <c r="C31" s="7">
        <v>203.295</v>
      </c>
      <c r="D31" s="7">
        <v>203.165</v>
      </c>
      <c r="E31" s="7">
        <v>199.10700000000003</v>
      </c>
      <c r="F31" s="7">
        <v>1398.123</v>
      </c>
      <c r="G31" s="7">
        <v>1310.547</v>
      </c>
      <c r="H31" s="60">
        <v>98.00260871705267</v>
      </c>
      <c r="I31" s="46">
        <v>106.6824005548828</v>
      </c>
      <c r="J31" s="46"/>
    </row>
    <row r="32" spans="1:10" ht="18" customHeight="1">
      <c r="A32" s="27" t="s">
        <v>30</v>
      </c>
      <c r="B32" s="7"/>
      <c r="C32" s="7">
        <v>5.127000000000001</v>
      </c>
      <c r="D32" s="7">
        <v>5.575</v>
      </c>
      <c r="E32" s="7">
        <v>5.687</v>
      </c>
      <c r="F32" s="7">
        <v>37.28</v>
      </c>
      <c r="G32" s="7">
        <v>31.797</v>
      </c>
      <c r="H32" s="46">
        <v>102.00896860986548</v>
      </c>
      <c r="I32" s="46">
        <v>117.24376513507563</v>
      </c>
      <c r="J32" s="46"/>
    </row>
    <row r="33" spans="1:10" ht="18" customHeight="1">
      <c r="A33" s="11" t="s">
        <v>24</v>
      </c>
      <c r="B33" s="7"/>
      <c r="C33" s="7">
        <v>650.57</v>
      </c>
      <c r="D33" s="7">
        <v>494.515</v>
      </c>
      <c r="E33" s="7">
        <v>499.408</v>
      </c>
      <c r="F33" s="7">
        <v>4423.187</v>
      </c>
      <c r="G33" s="7">
        <v>4083.495</v>
      </c>
      <c r="H33" s="46">
        <v>100.98945431382265</v>
      </c>
      <c r="I33" s="46">
        <v>108.31865840413666</v>
      </c>
      <c r="J33" s="46"/>
    </row>
    <row r="34" spans="1:10" ht="18" customHeight="1">
      <c r="A34" s="11" t="s">
        <v>11</v>
      </c>
      <c r="B34" s="7"/>
      <c r="C34" s="7">
        <v>528.819</v>
      </c>
      <c r="D34" s="7">
        <v>657.215</v>
      </c>
      <c r="E34" s="7">
        <v>664.861</v>
      </c>
      <c r="F34" s="7">
        <v>3895.15</v>
      </c>
      <c r="G34" s="7">
        <v>3244.7709999999997</v>
      </c>
      <c r="H34" s="46">
        <v>101.16339401870012</v>
      </c>
      <c r="I34" s="46">
        <v>120.04391064885627</v>
      </c>
      <c r="J34" s="46"/>
    </row>
    <row r="35" spans="1:10" ht="18" customHeight="1">
      <c r="A35" s="28" t="s">
        <v>31</v>
      </c>
      <c r="B35" s="7"/>
      <c r="C35" s="7">
        <v>396.77199999999993</v>
      </c>
      <c r="D35" s="7">
        <v>377.35</v>
      </c>
      <c r="E35" s="7">
        <v>377.731</v>
      </c>
      <c r="F35" s="7">
        <v>2604.885</v>
      </c>
      <c r="G35" s="7">
        <v>2330.835</v>
      </c>
      <c r="H35" s="46">
        <v>100.10096727176361</v>
      </c>
      <c r="I35" s="46">
        <v>111.75758901852771</v>
      </c>
      <c r="J35" s="46"/>
    </row>
    <row r="36" spans="1:10" ht="18" customHeight="1">
      <c r="A36" s="29" t="s">
        <v>12</v>
      </c>
      <c r="B36" s="7"/>
      <c r="C36" s="7">
        <v>166.928</v>
      </c>
      <c r="D36" s="7">
        <v>152.67899999999997</v>
      </c>
      <c r="E36" s="7">
        <v>154.784</v>
      </c>
      <c r="F36" s="7">
        <v>1129.123</v>
      </c>
      <c r="G36" s="7">
        <v>973.809</v>
      </c>
      <c r="H36" s="46">
        <v>101.37870958023043</v>
      </c>
      <c r="I36" s="46">
        <v>115.94912349341607</v>
      </c>
      <c r="J36" s="46"/>
    </row>
    <row r="37" spans="1:10" ht="18" customHeight="1">
      <c r="A37" s="29" t="s">
        <v>32</v>
      </c>
      <c r="B37" s="7"/>
      <c r="C37" s="7">
        <v>455.615</v>
      </c>
      <c r="D37" s="7">
        <v>622.178</v>
      </c>
      <c r="E37" s="7">
        <v>621.634</v>
      </c>
      <c r="F37" s="7">
        <v>3825.942</v>
      </c>
      <c r="G37" s="7">
        <v>3082.419</v>
      </c>
      <c r="H37" s="60">
        <v>99.91256521445632</v>
      </c>
      <c r="I37" s="46">
        <v>124.12141243614188</v>
      </c>
      <c r="J37" s="46"/>
    </row>
    <row r="38" spans="1:10" ht="18" customHeight="1">
      <c r="A38" s="29" t="s">
        <v>25</v>
      </c>
      <c r="B38" s="7"/>
      <c r="C38" s="7">
        <v>198.507</v>
      </c>
      <c r="D38" s="7">
        <v>177.553</v>
      </c>
      <c r="E38" s="7">
        <v>177.75</v>
      </c>
      <c r="F38" s="7">
        <v>1376.42</v>
      </c>
      <c r="G38" s="7">
        <v>1235.786</v>
      </c>
      <c r="H38" s="46">
        <v>100.11095278592872</v>
      </c>
      <c r="I38" s="46">
        <v>111.38012568519144</v>
      </c>
      <c r="J38" s="46"/>
    </row>
    <row r="39" spans="1:10" ht="18" customHeight="1">
      <c r="A39" s="30" t="s">
        <v>13</v>
      </c>
      <c r="B39" s="7"/>
      <c r="C39" s="7">
        <v>115.74</v>
      </c>
      <c r="D39" s="7">
        <v>82.7</v>
      </c>
      <c r="E39" s="7">
        <v>83.12</v>
      </c>
      <c r="F39" s="7">
        <v>457.56300000000005</v>
      </c>
      <c r="G39" s="7">
        <v>730.057</v>
      </c>
      <c r="H39" s="46">
        <v>100.50785973397825</v>
      </c>
      <c r="I39" s="60">
        <v>62.674969214732556</v>
      </c>
      <c r="J39" s="46"/>
    </row>
    <row r="40" spans="1:10" ht="18" customHeight="1">
      <c r="A40" s="30" t="s">
        <v>33</v>
      </c>
      <c r="B40" s="7"/>
      <c r="C40" s="7">
        <v>618.939</v>
      </c>
      <c r="D40" s="7">
        <v>646.578</v>
      </c>
      <c r="E40" s="7">
        <v>655.578</v>
      </c>
      <c r="F40" s="7">
        <v>4436.846</v>
      </c>
      <c r="G40" s="7">
        <v>3917.208</v>
      </c>
      <c r="H40" s="46">
        <v>101.39194343141895</v>
      </c>
      <c r="I40" s="46">
        <v>113.26551972731598</v>
      </c>
      <c r="J40" s="46"/>
    </row>
    <row r="41" spans="1:10" ht="18" customHeight="1">
      <c r="A41" s="30" t="s">
        <v>14</v>
      </c>
      <c r="B41" s="7"/>
      <c r="C41" s="7">
        <v>87.01</v>
      </c>
      <c r="D41" s="7">
        <v>80.342</v>
      </c>
      <c r="E41" s="7">
        <v>81.354</v>
      </c>
      <c r="F41" s="7">
        <v>565.379</v>
      </c>
      <c r="G41" s="7">
        <v>513.219</v>
      </c>
      <c r="H41" s="46">
        <v>101.25961514525403</v>
      </c>
      <c r="I41" s="46">
        <v>110.16330260571023</v>
      </c>
      <c r="J41" s="46"/>
    </row>
    <row r="42" spans="1:10" ht="18" customHeight="1">
      <c r="A42" s="30" t="s">
        <v>34</v>
      </c>
      <c r="B42" s="7"/>
      <c r="C42" s="7">
        <v>140.155</v>
      </c>
      <c r="D42" s="7">
        <v>146.301</v>
      </c>
      <c r="E42" s="7">
        <v>148.49</v>
      </c>
      <c r="F42" s="7">
        <v>941.222</v>
      </c>
      <c r="G42" s="7">
        <v>843.341</v>
      </c>
      <c r="H42" s="46">
        <v>101.4962303743652</v>
      </c>
      <c r="I42" s="46">
        <v>111.6063371755909</v>
      </c>
      <c r="J42" s="46"/>
    </row>
    <row r="43" spans="1:10" ht="18" customHeight="1">
      <c r="A43" s="29" t="s">
        <v>35</v>
      </c>
      <c r="B43" s="7"/>
      <c r="C43" s="7">
        <v>194.41899999999998</v>
      </c>
      <c r="D43" s="7">
        <v>304.502</v>
      </c>
      <c r="E43" s="7">
        <v>309.70300000000003</v>
      </c>
      <c r="F43" s="7">
        <v>2136.946</v>
      </c>
      <c r="G43" s="7">
        <v>1759.36</v>
      </c>
      <c r="H43" s="46">
        <v>101.7080347583924</v>
      </c>
      <c r="I43" s="46">
        <v>121.46155420152782</v>
      </c>
      <c r="J43" s="46"/>
    </row>
    <row r="44" spans="1:10" ht="18" customHeight="1">
      <c r="A44" s="29" t="s">
        <v>15</v>
      </c>
      <c r="B44" s="7"/>
      <c r="C44" s="7">
        <v>125.519</v>
      </c>
      <c r="D44" s="7">
        <v>157.93</v>
      </c>
      <c r="E44" s="7">
        <v>158.516</v>
      </c>
      <c r="F44" s="7">
        <v>1068.938</v>
      </c>
      <c r="G44" s="7">
        <v>911.333</v>
      </c>
      <c r="H44" s="46">
        <v>100.37105046539607</v>
      </c>
      <c r="I44" s="46">
        <v>117.29389805921657</v>
      </c>
      <c r="J44" s="46"/>
    </row>
    <row r="45" spans="1:10" ht="18" customHeight="1">
      <c r="A45" s="26" t="s">
        <v>36</v>
      </c>
      <c r="B45" s="7"/>
      <c r="C45" s="7">
        <v>355.379</v>
      </c>
      <c r="D45" s="7">
        <v>439.317</v>
      </c>
      <c r="E45" s="7">
        <v>448.10799999999995</v>
      </c>
      <c r="F45" s="7">
        <v>2981.328</v>
      </c>
      <c r="G45" s="7">
        <v>2510.451</v>
      </c>
      <c r="H45" s="46">
        <v>102.00106073746291</v>
      </c>
      <c r="I45" s="46">
        <v>118.75666961832754</v>
      </c>
      <c r="J45" s="46"/>
    </row>
    <row r="46" spans="1:10" ht="18" customHeight="1">
      <c r="A46" s="26" t="s">
        <v>16</v>
      </c>
      <c r="B46" s="7"/>
      <c r="C46" s="7">
        <v>0.49</v>
      </c>
      <c r="D46" s="7">
        <v>0.65</v>
      </c>
      <c r="E46" s="7">
        <v>0.66</v>
      </c>
      <c r="F46" s="7">
        <v>4.32</v>
      </c>
      <c r="G46" s="7">
        <v>3.94</v>
      </c>
      <c r="H46" s="46">
        <v>101.53846153846153</v>
      </c>
      <c r="I46" s="46">
        <v>109.64467005076143</v>
      </c>
      <c r="J46" s="46"/>
    </row>
    <row r="47" spans="1:10" ht="18" customHeight="1">
      <c r="A47" s="19" t="s">
        <v>37</v>
      </c>
      <c r="B47" s="7"/>
      <c r="C47" s="7">
        <v>9.99</v>
      </c>
      <c r="D47" s="7">
        <v>77.4</v>
      </c>
      <c r="E47" s="7">
        <v>80.334</v>
      </c>
      <c r="F47" s="7">
        <v>274.795</v>
      </c>
      <c r="G47" s="7">
        <v>286.634</v>
      </c>
      <c r="H47" s="46">
        <v>103.79069767441862</v>
      </c>
      <c r="I47" s="60">
        <v>95.8696456107789</v>
      </c>
      <c r="J47" s="46"/>
    </row>
    <row r="48" spans="1:10" ht="18" customHeight="1">
      <c r="A48" s="20" t="s">
        <v>38</v>
      </c>
      <c r="B48" s="17"/>
      <c r="C48" s="8">
        <v>31.54</v>
      </c>
      <c r="D48" s="8">
        <v>15.9</v>
      </c>
      <c r="E48" s="8">
        <v>16.7</v>
      </c>
      <c r="F48" s="8">
        <v>103.82</v>
      </c>
      <c r="G48" s="8">
        <v>95.9</v>
      </c>
      <c r="H48" s="47">
        <v>105.03144654088052</v>
      </c>
      <c r="I48" s="47">
        <v>108.25860271115748</v>
      </c>
      <c r="J48" s="47"/>
    </row>
    <row r="49" spans="1:10" ht="18" customHeight="1" hidden="1">
      <c r="A49" s="41"/>
      <c r="B49" s="21"/>
      <c r="C49" s="22">
        <f>SUM(C50:C58)</f>
        <v>8479.419</v>
      </c>
      <c r="D49" s="22">
        <f>SUM(D50:D58)</f>
        <v>9918.313</v>
      </c>
      <c r="E49" s="22">
        <f>SUM(E50:E58)</f>
        <v>10031.4</v>
      </c>
      <c r="F49" s="22">
        <f>SUM(F50:F58)</f>
        <v>67650.7</v>
      </c>
      <c r="G49" s="22">
        <f>SUM(G50:G58)</f>
        <v>57741.03</v>
      </c>
      <c r="H49" s="36"/>
      <c r="I49" s="36"/>
      <c r="J49" s="37"/>
    </row>
    <row r="50" spans="1:10" ht="16.5" hidden="1">
      <c r="A50" s="19" t="s">
        <v>17</v>
      </c>
      <c r="C50" s="7">
        <f>C24+C35</f>
        <v>521.0719999999999</v>
      </c>
      <c r="D50" s="7">
        <f>D24+D35</f>
        <v>495.95000000000005</v>
      </c>
      <c r="E50" s="7">
        <f>E24+E35</f>
        <v>498.931</v>
      </c>
      <c r="F50" s="7">
        <f>F24+F35</f>
        <v>3419.1850000000004</v>
      </c>
      <c r="G50" s="7">
        <f>G24+G35</f>
        <v>3065.915</v>
      </c>
      <c r="H50" s="36">
        <f aca="true" t="shared" si="0" ref="H50:H58">F50/D50*100</f>
        <v>689.4213126323218</v>
      </c>
      <c r="I50" s="36"/>
      <c r="J50" s="37" t="e">
        <f>#REF!/G50*100</f>
        <v>#REF!</v>
      </c>
    </row>
    <row r="51" spans="1:10" ht="16.5" hidden="1">
      <c r="A51" s="19" t="s">
        <v>18</v>
      </c>
      <c r="C51" s="7">
        <f>C25+C26</f>
        <v>2025.017</v>
      </c>
      <c r="D51" s="7">
        <f>D25+D26</f>
        <v>2447.9959999999996</v>
      </c>
      <c r="E51" s="7">
        <f>E25+E26</f>
        <v>2470.33</v>
      </c>
      <c r="F51" s="7">
        <f>F25+F26</f>
        <v>16996.046000000002</v>
      </c>
      <c r="G51" s="7">
        <f>G25+G26</f>
        <v>14038.726999999999</v>
      </c>
      <c r="H51" s="36">
        <f t="shared" si="0"/>
        <v>694.2840592876788</v>
      </c>
      <c r="I51" s="36"/>
      <c r="J51" s="37" t="e">
        <f>#REF!/G51*100</f>
        <v>#REF!</v>
      </c>
    </row>
    <row r="52" spans="1:10" ht="16.5" hidden="1">
      <c r="A52" s="19" t="s">
        <v>19</v>
      </c>
      <c r="C52" s="7">
        <f>C27+C28+C29</f>
        <v>1853.1750000000002</v>
      </c>
      <c r="D52" s="7">
        <f>D27+D28+D29</f>
        <v>2522.175</v>
      </c>
      <c r="E52" s="7">
        <f>E27+E28+E29</f>
        <v>2565.952</v>
      </c>
      <c r="F52" s="7">
        <f>F27+F28+F29</f>
        <v>16757.575</v>
      </c>
      <c r="G52" s="7">
        <f>G27+G28+G29</f>
        <v>13901.409</v>
      </c>
      <c r="H52" s="36">
        <f t="shared" si="0"/>
        <v>664.4096860844311</v>
      </c>
      <c r="I52" s="36"/>
      <c r="J52" s="37" t="e">
        <f>#REF!/G52*100</f>
        <v>#REF!</v>
      </c>
    </row>
    <row r="53" spans="1:10" ht="16.5" hidden="1">
      <c r="A53" s="19" t="s">
        <v>20</v>
      </c>
      <c r="C53" s="7">
        <f>C30+C45+C46</f>
        <v>547.982</v>
      </c>
      <c r="D53" s="7">
        <f>D30+D45+D46</f>
        <v>627.659</v>
      </c>
      <c r="E53" s="7">
        <f>E30+E45+E46</f>
        <v>639.161</v>
      </c>
      <c r="F53" s="7">
        <f>F30+F45+F46</f>
        <v>4407.16</v>
      </c>
      <c r="G53" s="7">
        <f>G30+G45+G46</f>
        <v>3715.303</v>
      </c>
      <c r="H53" s="36">
        <f t="shared" si="0"/>
        <v>702.1583375686479</v>
      </c>
      <c r="I53" s="36"/>
      <c r="J53" s="37" t="e">
        <f>#REF!/G53*100</f>
        <v>#REF!</v>
      </c>
    </row>
    <row r="54" spans="1:10" ht="16.5" hidden="1">
      <c r="A54" s="19" t="s">
        <v>5</v>
      </c>
      <c r="C54" s="7">
        <f>C31+C32</f>
        <v>208.422</v>
      </c>
      <c r="D54" s="7">
        <f>D31+D32</f>
        <v>208.73999999999998</v>
      </c>
      <c r="E54" s="7">
        <f>E31+E32</f>
        <v>204.79400000000004</v>
      </c>
      <c r="F54" s="7">
        <f>F31+F32</f>
        <v>1435.403</v>
      </c>
      <c r="G54" s="7">
        <f>G31+G32</f>
        <v>1342.344</v>
      </c>
      <c r="H54" s="36">
        <f t="shared" si="0"/>
        <v>687.6511449650283</v>
      </c>
      <c r="I54" s="36"/>
      <c r="J54" s="37" t="e">
        <f>#REF!/G54*100</f>
        <v>#REF!</v>
      </c>
    </row>
    <row r="55" spans="1:10" ht="16.5" hidden="1">
      <c r="A55" s="19" t="s">
        <v>6</v>
      </c>
      <c r="C55" s="7">
        <f>C33+C34</f>
        <v>1179.3890000000001</v>
      </c>
      <c r="D55" s="7">
        <f>D33+D34</f>
        <v>1151.73</v>
      </c>
      <c r="E55" s="7">
        <f>E33+E34</f>
        <v>1164.269</v>
      </c>
      <c r="F55" s="7">
        <f>F33+F34</f>
        <v>8318.337</v>
      </c>
      <c r="G55" s="7">
        <f>G33+G34</f>
        <v>7328.266</v>
      </c>
      <c r="H55" s="36">
        <f t="shared" si="0"/>
        <v>722.2471412570653</v>
      </c>
      <c r="I55" s="36"/>
      <c r="J55" s="37" t="e">
        <f>#REF!/G55*100</f>
        <v>#REF!</v>
      </c>
    </row>
    <row r="56" spans="1:10" ht="16.5" hidden="1">
      <c r="A56" s="19" t="s">
        <v>21</v>
      </c>
      <c r="C56" s="7">
        <f>C36+C37+C38+C43+C44</f>
        <v>1140.9879999999998</v>
      </c>
      <c r="D56" s="7">
        <f>D36+D37+D38+D43+D44</f>
        <v>1414.842</v>
      </c>
      <c r="E56" s="7">
        <f>E36+E37+E38+E43+E44</f>
        <v>1422.3870000000002</v>
      </c>
      <c r="F56" s="7">
        <f>F36+F37+F38+F43+F44</f>
        <v>9537.369</v>
      </c>
      <c r="G56" s="7">
        <f>G36+G37+G38+G43+G44</f>
        <v>7962.706999999999</v>
      </c>
      <c r="H56" s="36">
        <f t="shared" si="0"/>
        <v>674.0942804920974</v>
      </c>
      <c r="I56" s="36"/>
      <c r="J56" s="37" t="e">
        <f>#REF!/G56*100</f>
        <v>#REF!</v>
      </c>
    </row>
    <row r="57" spans="1:10" ht="16.5" hidden="1">
      <c r="A57" s="19" t="s">
        <v>22</v>
      </c>
      <c r="C57" s="7">
        <f>C39+C40+C41+C42</f>
        <v>961.8439999999999</v>
      </c>
      <c r="D57" s="7">
        <f>D39+D40+D41+D42</f>
        <v>955.921</v>
      </c>
      <c r="E57" s="7">
        <f>E39+E40+E41+E42</f>
        <v>968.542</v>
      </c>
      <c r="F57" s="7">
        <f>F39+F40+F41+F42</f>
        <v>6401.009999999999</v>
      </c>
      <c r="G57" s="7">
        <f>G39+G40+G41+G42</f>
        <v>6003.825000000001</v>
      </c>
      <c r="H57" s="36">
        <f t="shared" si="0"/>
        <v>669.6170499445037</v>
      </c>
      <c r="I57" s="36"/>
      <c r="J57" s="37" t="e">
        <f>#REF!/G57*100</f>
        <v>#REF!</v>
      </c>
    </row>
    <row r="58" spans="1:10" ht="16.5" hidden="1">
      <c r="A58" s="19" t="s">
        <v>23</v>
      </c>
      <c r="C58" s="7">
        <f>C47+C48</f>
        <v>41.53</v>
      </c>
      <c r="D58" s="7">
        <f>D47+D48</f>
        <v>93.30000000000001</v>
      </c>
      <c r="E58" s="7">
        <f>E47+E48</f>
        <v>97.034</v>
      </c>
      <c r="F58" s="7">
        <f>F47+F48</f>
        <v>378.615</v>
      </c>
      <c r="G58" s="7">
        <f>G47+G48</f>
        <v>382.534</v>
      </c>
      <c r="H58" s="36">
        <f t="shared" si="0"/>
        <v>405.8038585209003</v>
      </c>
      <c r="I58" s="36"/>
      <c r="J58" s="37" t="e">
        <f>#REF!/G58*100</f>
        <v>#REF!</v>
      </c>
    </row>
  </sheetData>
  <mergeCells count="10">
    <mergeCell ref="A6:A10"/>
    <mergeCell ref="B6:B10"/>
    <mergeCell ref="D7:D10"/>
    <mergeCell ref="F7:F10"/>
    <mergeCell ref="E7:E10"/>
    <mergeCell ref="C6:C10"/>
    <mergeCell ref="H7:H10"/>
    <mergeCell ref="I7:I10"/>
    <mergeCell ref="J7:J10"/>
    <mergeCell ref="G6:G10"/>
  </mergeCells>
  <printOptions/>
  <pageMargins left="0.36" right="0.16" top="0.66" bottom="0.33" header="0.17" footer="0.16"/>
  <pageSetup horizontalDpi="600" verticalDpi="600" orientation="landscape" paperSize="9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6">
      <pane xSplit="2" ySplit="7" topLeftCell="D13" activePane="bottomRight" state="frozen"/>
      <selection pane="topLeft" activeCell="A6" sqref="A6"/>
      <selection pane="topRight" activeCell="C6" sqref="C6"/>
      <selection pane="bottomLeft" activeCell="A13" sqref="A13"/>
      <selection pane="bottomRight" activeCell="D13" sqref="D13"/>
    </sheetView>
  </sheetViews>
  <sheetFormatPr defaultColWidth="8.72265625" defaultRowHeight="16.5"/>
  <cols>
    <col min="1" max="1" width="39.36328125" style="4" customWidth="1"/>
    <col min="2" max="3" width="9.99609375" style="4" hidden="1" customWidth="1"/>
    <col min="4" max="4" width="10.54296875" style="4" customWidth="1"/>
    <col min="5" max="5" width="10.36328125" style="4" customWidth="1"/>
    <col min="6" max="6" width="9.54296875" style="4" customWidth="1"/>
    <col min="7" max="8" width="9.36328125" style="4" customWidth="1"/>
    <col min="9" max="9" width="8.8125" style="4" customWidth="1"/>
    <col min="10" max="16384" width="8.90625" style="4" customWidth="1"/>
  </cols>
  <sheetData>
    <row r="1" spans="1:3" ht="18.75">
      <c r="A1" s="39" t="s">
        <v>0</v>
      </c>
      <c r="B1" s="3"/>
      <c r="C1" s="3"/>
    </row>
    <row r="2" spans="1:3" ht="18.75">
      <c r="A2" s="3"/>
      <c r="B2" s="3"/>
      <c r="C2" s="3"/>
    </row>
    <row r="3" spans="1:9" ht="18.75">
      <c r="A3" s="40" t="s">
        <v>65</v>
      </c>
      <c r="B3" s="12"/>
      <c r="C3" s="12"/>
      <c r="D3" s="12"/>
      <c r="E3" s="12"/>
      <c r="F3" s="12"/>
      <c r="G3" s="12"/>
      <c r="H3" s="12"/>
      <c r="I3" s="12"/>
    </row>
    <row r="4" spans="1:9" ht="18.75">
      <c r="A4" s="40" t="s">
        <v>48</v>
      </c>
      <c r="B4" s="12"/>
      <c r="C4" s="12"/>
      <c r="D4" s="12"/>
      <c r="E4" s="12"/>
      <c r="F4" s="12"/>
      <c r="G4" s="12"/>
      <c r="H4" s="12"/>
      <c r="I4" s="12"/>
    </row>
    <row r="5" ht="16.5">
      <c r="H5" s="18" t="s">
        <v>4</v>
      </c>
    </row>
    <row r="6" spans="1:9" ht="18" customHeight="1">
      <c r="A6" s="61" t="s">
        <v>3</v>
      </c>
      <c r="B6" s="61" t="s">
        <v>54</v>
      </c>
      <c r="C6" s="64" t="s">
        <v>56</v>
      </c>
      <c r="D6" s="52" t="s">
        <v>57</v>
      </c>
      <c r="E6" s="53"/>
      <c r="F6" s="54"/>
      <c r="G6" s="64" t="s">
        <v>61</v>
      </c>
      <c r="H6" s="13" t="s">
        <v>1</v>
      </c>
      <c r="I6" s="13"/>
    </row>
    <row r="7" spans="1:9" ht="16.5" customHeight="1">
      <c r="A7" s="62"/>
      <c r="B7" s="62"/>
      <c r="C7" s="65"/>
      <c r="D7" s="62" t="s">
        <v>59</v>
      </c>
      <c r="E7" s="62" t="s">
        <v>58</v>
      </c>
      <c r="F7" s="62" t="s">
        <v>62</v>
      </c>
      <c r="G7" s="65"/>
      <c r="H7" s="61" t="s">
        <v>60</v>
      </c>
      <c r="I7" s="61" t="s">
        <v>63</v>
      </c>
    </row>
    <row r="8" spans="1:9" ht="16.5">
      <c r="A8" s="62"/>
      <c r="B8" s="62"/>
      <c r="C8" s="65"/>
      <c r="D8" s="62"/>
      <c r="E8" s="62"/>
      <c r="F8" s="62"/>
      <c r="G8" s="65"/>
      <c r="H8" s="62"/>
      <c r="I8" s="62"/>
    </row>
    <row r="9" spans="1:9" ht="16.5">
      <c r="A9" s="62"/>
      <c r="B9" s="62"/>
      <c r="C9" s="65"/>
      <c r="D9" s="62"/>
      <c r="E9" s="62"/>
      <c r="F9" s="62"/>
      <c r="G9" s="65"/>
      <c r="H9" s="62"/>
      <c r="I9" s="62"/>
    </row>
    <row r="10" spans="1:9" ht="16.5">
      <c r="A10" s="63"/>
      <c r="B10" s="63"/>
      <c r="C10" s="66"/>
      <c r="D10" s="63"/>
      <c r="E10" s="63"/>
      <c r="F10" s="63"/>
      <c r="G10" s="66"/>
      <c r="H10" s="63"/>
      <c r="I10" s="63"/>
    </row>
    <row r="11" spans="1:9" ht="16.5">
      <c r="A11" s="57" t="s">
        <v>2</v>
      </c>
      <c r="B11" s="57">
        <v>1</v>
      </c>
      <c r="C11" s="57"/>
      <c r="D11" s="57">
        <v>1</v>
      </c>
      <c r="E11" s="57">
        <v>2</v>
      </c>
      <c r="F11" s="57">
        <v>3</v>
      </c>
      <c r="G11" s="57">
        <v>4</v>
      </c>
      <c r="H11" s="57">
        <v>5</v>
      </c>
      <c r="I11" s="57">
        <v>6</v>
      </c>
    </row>
    <row r="12" spans="1:9" s="10" customFormat="1" ht="24" customHeight="1">
      <c r="A12" s="35" t="s">
        <v>50</v>
      </c>
      <c r="B12" s="9">
        <f>TPKTế!B12</f>
        <v>120848</v>
      </c>
      <c r="C12" s="9">
        <f>SUM(C13:C21)</f>
        <v>8479.419</v>
      </c>
      <c r="D12" s="9">
        <v>9918.313</v>
      </c>
      <c r="E12" s="9">
        <v>10031.4</v>
      </c>
      <c r="F12" s="9">
        <v>67650.7</v>
      </c>
      <c r="G12" s="9">
        <v>57741.03</v>
      </c>
      <c r="H12" s="38">
        <v>101.14018381956689</v>
      </c>
      <c r="I12" s="38">
        <v>117.16226745522205</v>
      </c>
    </row>
    <row r="13" spans="1:9" ht="23.25" customHeight="1">
      <c r="A13" s="19" t="s">
        <v>17</v>
      </c>
      <c r="B13" s="7">
        <v>6443.098739999999</v>
      </c>
      <c r="C13" s="7">
        <f>TPKTế!C50</f>
        <v>521.0719999999999</v>
      </c>
      <c r="D13" s="7">
        <v>495.95</v>
      </c>
      <c r="E13" s="7">
        <v>498.931</v>
      </c>
      <c r="F13" s="7">
        <v>3419.1850000000004</v>
      </c>
      <c r="G13" s="7">
        <v>3065.915</v>
      </c>
      <c r="H13" s="36">
        <v>100.6010686561145</v>
      </c>
      <c r="I13" s="36">
        <v>111.52249817754245</v>
      </c>
    </row>
    <row r="14" spans="1:9" ht="23.25" customHeight="1">
      <c r="A14" s="19" t="s">
        <v>18</v>
      </c>
      <c r="B14" s="7">
        <v>32313.263220000004</v>
      </c>
      <c r="C14" s="7">
        <f>TPKTế!C51</f>
        <v>2025.017</v>
      </c>
      <c r="D14" s="7">
        <v>2447.9959999999996</v>
      </c>
      <c r="E14" s="7">
        <v>2470.33</v>
      </c>
      <c r="F14" s="7">
        <v>16996.046000000002</v>
      </c>
      <c r="G14" s="7">
        <v>14038.726999999999</v>
      </c>
      <c r="H14" s="58">
        <v>100.9123380920557</v>
      </c>
      <c r="I14" s="36">
        <v>121.06543563387196</v>
      </c>
    </row>
    <row r="15" spans="1:9" ht="23.25" customHeight="1">
      <c r="A15" s="19" t="s">
        <v>19</v>
      </c>
      <c r="B15" s="7">
        <v>29685.279835</v>
      </c>
      <c r="C15" s="7">
        <f>TPKTế!C52</f>
        <v>1853.1750000000002</v>
      </c>
      <c r="D15" s="7">
        <v>2522.175</v>
      </c>
      <c r="E15" s="7">
        <v>2565.952</v>
      </c>
      <c r="F15" s="7">
        <v>16757.575</v>
      </c>
      <c r="G15" s="7">
        <v>13901.409</v>
      </c>
      <c r="H15" s="36">
        <v>101.73568447867416</v>
      </c>
      <c r="I15" s="36">
        <v>120.54587416282767</v>
      </c>
    </row>
    <row r="16" spans="1:9" ht="23.25" customHeight="1">
      <c r="A16" s="19" t="s">
        <v>20</v>
      </c>
      <c r="B16" s="7">
        <v>7596.489449999999</v>
      </c>
      <c r="C16" s="7">
        <f>TPKTế!C53</f>
        <v>547.982</v>
      </c>
      <c r="D16" s="7">
        <v>627.659</v>
      </c>
      <c r="E16" s="7">
        <v>639.161</v>
      </c>
      <c r="F16" s="7">
        <v>4407.16</v>
      </c>
      <c r="G16" s="7">
        <v>3715.303</v>
      </c>
      <c r="H16" s="36">
        <v>101.83252371112339</v>
      </c>
      <c r="I16" s="36">
        <v>118.62181900103437</v>
      </c>
    </row>
    <row r="17" spans="1:9" ht="23.25" customHeight="1">
      <c r="A17" s="19" t="s">
        <v>5</v>
      </c>
      <c r="B17" s="7">
        <v>2684.69712</v>
      </c>
      <c r="C17" s="7">
        <f>TPKTế!C54</f>
        <v>208.422</v>
      </c>
      <c r="D17" s="7">
        <v>208.74</v>
      </c>
      <c r="E17" s="7">
        <v>204.79400000000004</v>
      </c>
      <c r="F17" s="7">
        <v>1435.403</v>
      </c>
      <c r="G17" s="7">
        <v>1342.344</v>
      </c>
      <c r="H17" s="58">
        <v>98.1096100411996</v>
      </c>
      <c r="I17" s="36">
        <v>106.9325746604447</v>
      </c>
    </row>
    <row r="18" spans="1:9" ht="23.25" customHeight="1">
      <c r="A18" s="19" t="s">
        <v>6</v>
      </c>
      <c r="B18" s="7">
        <v>14230.841900000001</v>
      </c>
      <c r="C18" s="7">
        <f>TPKTế!C55</f>
        <v>1179.3890000000001</v>
      </c>
      <c r="D18" s="7">
        <v>1151.73</v>
      </c>
      <c r="E18" s="7">
        <v>1164.269</v>
      </c>
      <c r="F18" s="7">
        <v>8318.337</v>
      </c>
      <c r="G18" s="7">
        <v>7328.266</v>
      </c>
      <c r="H18" s="36">
        <v>101.08871002752382</v>
      </c>
      <c r="I18" s="36">
        <v>113.51030380174518</v>
      </c>
    </row>
    <row r="19" spans="1:9" ht="23.25" customHeight="1">
      <c r="A19" s="19" t="s">
        <v>21</v>
      </c>
      <c r="B19" s="7">
        <v>16738.777935000002</v>
      </c>
      <c r="C19" s="7">
        <f>TPKTế!C56</f>
        <v>1140.9879999999998</v>
      </c>
      <c r="D19" s="7">
        <v>1414.842</v>
      </c>
      <c r="E19" s="7">
        <v>1422.3870000000002</v>
      </c>
      <c r="F19" s="7">
        <v>9537.369</v>
      </c>
      <c r="G19" s="7">
        <v>7962.706999999999</v>
      </c>
      <c r="H19" s="36">
        <v>100.53327509361469</v>
      </c>
      <c r="I19" s="36">
        <v>119.77546078236962</v>
      </c>
    </row>
    <row r="20" spans="1:9" ht="23.25" customHeight="1">
      <c r="A20" s="19" t="s">
        <v>22</v>
      </c>
      <c r="B20" s="7">
        <v>10332.19635</v>
      </c>
      <c r="C20" s="7">
        <f>TPKTế!C57</f>
        <v>961.8439999999999</v>
      </c>
      <c r="D20" s="7">
        <v>955.921</v>
      </c>
      <c r="E20" s="7">
        <v>968.542</v>
      </c>
      <c r="F20" s="7">
        <v>6401.01</v>
      </c>
      <c r="G20" s="7">
        <v>6003.825000000001</v>
      </c>
      <c r="H20" s="36">
        <v>101.32029738859174</v>
      </c>
      <c r="I20" s="36">
        <v>106.61553259796877</v>
      </c>
    </row>
    <row r="21" spans="1:9" ht="23.25" customHeight="1">
      <c r="A21" s="50" t="s">
        <v>23</v>
      </c>
      <c r="B21" s="51">
        <v>823</v>
      </c>
      <c r="C21" s="8">
        <f>TPKTế!C58</f>
        <v>41.53</v>
      </c>
      <c r="D21" s="8">
        <v>93.3</v>
      </c>
      <c r="E21" s="8">
        <v>97.034</v>
      </c>
      <c r="F21" s="8">
        <v>378.615</v>
      </c>
      <c r="G21" s="8">
        <v>382.534</v>
      </c>
      <c r="H21" s="47">
        <v>104.0021436227224</v>
      </c>
      <c r="I21" s="59">
        <v>98.97551590185448</v>
      </c>
    </row>
    <row r="22" spans="1:9" ht="16.5" hidden="1">
      <c r="A22" s="48" t="s">
        <v>53</v>
      </c>
      <c r="B22" s="49"/>
      <c r="C22" s="22"/>
      <c r="I22" s="56"/>
    </row>
    <row r="23" spans="1:7" ht="16.5" hidden="1">
      <c r="A23" s="19" t="s">
        <v>17</v>
      </c>
      <c r="B23" s="7"/>
      <c r="C23" s="7"/>
      <c r="D23" s="7"/>
      <c r="E23" s="7"/>
      <c r="F23" s="7">
        <f aca="true" t="shared" si="0" ref="F23:G31">F13/F$12*100</f>
        <v>5.054175344822745</v>
      </c>
      <c r="G23" s="7">
        <f t="shared" si="0"/>
        <v>5.309768461005978</v>
      </c>
    </row>
    <row r="24" spans="1:7" ht="16.5" hidden="1">
      <c r="A24" s="19" t="s">
        <v>18</v>
      </c>
      <c r="B24" s="7"/>
      <c r="C24" s="7"/>
      <c r="D24" s="7"/>
      <c r="E24" s="7"/>
      <c r="F24" s="7">
        <f t="shared" si="0"/>
        <v>25.12323745356663</v>
      </c>
      <c r="G24" s="7">
        <f t="shared" si="0"/>
        <v>24.31326043196666</v>
      </c>
    </row>
    <row r="25" spans="1:7" ht="16.5" hidden="1">
      <c r="A25" s="19" t="s">
        <v>19</v>
      </c>
      <c r="B25" s="7"/>
      <c r="C25" s="7"/>
      <c r="D25" s="7"/>
      <c r="E25" s="7"/>
      <c r="F25" s="7">
        <f t="shared" si="0"/>
        <v>24.770734079617803</v>
      </c>
      <c r="G25" s="7">
        <f t="shared" si="0"/>
        <v>24.075443406534312</v>
      </c>
    </row>
    <row r="26" spans="1:7" ht="16.5" hidden="1">
      <c r="A26" s="19" t="s">
        <v>20</v>
      </c>
      <c r="B26" s="7"/>
      <c r="C26" s="7"/>
      <c r="D26" s="7"/>
      <c r="E26" s="7"/>
      <c r="F26" s="7">
        <f t="shared" si="0"/>
        <v>6.514581519481691</v>
      </c>
      <c r="G26" s="7">
        <f t="shared" si="0"/>
        <v>6.434424533126617</v>
      </c>
    </row>
    <row r="27" spans="1:7" ht="16.5" hidden="1">
      <c r="A27" s="19" t="s">
        <v>5</v>
      </c>
      <c r="B27" s="7"/>
      <c r="C27" s="7"/>
      <c r="D27" s="7"/>
      <c r="E27" s="7"/>
      <c r="F27" s="7">
        <f t="shared" si="0"/>
        <v>2.1217858795252678</v>
      </c>
      <c r="G27" s="7">
        <f t="shared" si="0"/>
        <v>2.3247662883741422</v>
      </c>
    </row>
    <row r="28" spans="1:7" ht="16.5" hidden="1">
      <c r="A28" s="19" t="s">
        <v>6</v>
      </c>
      <c r="B28" s="7"/>
      <c r="C28" s="7"/>
      <c r="D28" s="7"/>
      <c r="E28" s="7"/>
      <c r="F28" s="7">
        <f t="shared" si="0"/>
        <v>12.29601024084008</v>
      </c>
      <c r="G28" s="7">
        <f t="shared" si="0"/>
        <v>12.69160941534988</v>
      </c>
    </row>
    <row r="29" spans="1:7" ht="16.5" hidden="1">
      <c r="A29" s="19" t="s">
        <v>21</v>
      </c>
      <c r="B29" s="7"/>
      <c r="C29" s="7"/>
      <c r="D29" s="7"/>
      <c r="E29" s="7"/>
      <c r="F29" s="7">
        <f t="shared" si="0"/>
        <v>14.0979605532537</v>
      </c>
      <c r="G29" s="7">
        <f t="shared" si="0"/>
        <v>13.790379215611498</v>
      </c>
    </row>
    <row r="30" spans="1:7" ht="16.5" hidden="1">
      <c r="A30" s="19" t="s">
        <v>22</v>
      </c>
      <c r="B30" s="7"/>
      <c r="C30" s="7"/>
      <c r="D30" s="7"/>
      <c r="E30" s="7"/>
      <c r="F30" s="7">
        <f t="shared" si="0"/>
        <v>9.461853314156395</v>
      </c>
      <c r="G30" s="7">
        <f t="shared" si="0"/>
        <v>10.397848808724058</v>
      </c>
    </row>
    <row r="31" spans="1:7" ht="16.5" hidden="1">
      <c r="A31" s="19" t="s">
        <v>23</v>
      </c>
      <c r="B31" s="7"/>
      <c r="C31" s="7"/>
      <c r="D31" s="7"/>
      <c r="E31" s="7"/>
      <c r="F31" s="7">
        <f t="shared" si="0"/>
        <v>0.5596616147356939</v>
      </c>
      <c r="G31" s="7">
        <f t="shared" si="0"/>
        <v>0.66249943930685</v>
      </c>
    </row>
  </sheetData>
  <mergeCells count="9">
    <mergeCell ref="H7:H10"/>
    <mergeCell ref="I7:I10"/>
    <mergeCell ref="A6:A10"/>
    <mergeCell ref="B6:B10"/>
    <mergeCell ref="G6:G10"/>
    <mergeCell ref="D7:D10"/>
    <mergeCell ref="E7:E10"/>
    <mergeCell ref="F7:F10"/>
    <mergeCell ref="C6:C10"/>
  </mergeCells>
  <printOptions/>
  <pageMargins left="0.9" right="0.16" top="1" bottom="0.38" header="0.17" footer="0.16"/>
  <pageSetup firstPageNumber="3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Slieu_T7_011</dc:title>
  <dc:subject/>
  <dc:creator>JonMMx 2000</dc:creator>
  <cp:keywords/>
  <dc:description/>
  <cp:lastModifiedBy>Chau Tuan</cp:lastModifiedBy>
  <cp:lastPrinted>2011-07-19T09:07:41Z</cp:lastPrinted>
  <dcterms:created xsi:type="dcterms:W3CDTF">2002-05-14T16:08:28Z</dcterms:created>
  <dcterms:modified xsi:type="dcterms:W3CDTF">2011-12-21T02:49:55Z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